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835" windowHeight="6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<sst xmlns="http://schemas.openxmlformats.org/spreadsheetml/2006/main" count="230" uniqueCount="51">
  <si>
    <t>Walk</t>
  </si>
  <si>
    <t>Bike</t>
  </si>
  <si>
    <t>SD</t>
  </si>
  <si>
    <t>Linear</t>
  </si>
  <si>
    <t>Normal</t>
  </si>
  <si>
    <t>Lognormal</t>
  </si>
  <si>
    <t>Intercept</t>
  </si>
  <si>
    <t>Coefficient</t>
  </si>
  <si>
    <t>Exponent</t>
  </si>
  <si>
    <t xml:space="preserve">Mean </t>
  </si>
  <si>
    <t>Slope</t>
  </si>
  <si>
    <t>Peak likelihood</t>
  </si>
  <si>
    <t>Peak distance</t>
  </si>
  <si>
    <t>Negative Exponential</t>
  </si>
  <si>
    <t>Truncated Negative Exponential</t>
  </si>
  <si>
    <t>Test distances</t>
  </si>
  <si>
    <t>=============================</t>
  </si>
  <si>
    <t>=============</t>
  </si>
  <si>
    <t>Sum of test =</t>
  </si>
  <si>
    <t>Bike Mode</t>
  </si>
  <si>
    <t>Walk Mode</t>
  </si>
  <si>
    <t>Drive Mode</t>
  </si>
  <si>
    <t>Bus  Mode</t>
  </si>
  <si>
    <t>Train  Mode</t>
  </si>
  <si>
    <t xml:space="preserve">d = </t>
  </si>
  <si>
    <t>Walk =</t>
  </si>
  <si>
    <t>Bike =</t>
  </si>
  <si>
    <t>Drive =</t>
  </si>
  <si>
    <t>Bus =</t>
  </si>
  <si>
    <t>Train =</t>
  </si>
  <si>
    <t>Model = neg. expon.</t>
  </si>
  <si>
    <t>=========</t>
  </si>
  <si>
    <t>Total</t>
  </si>
  <si>
    <t>Proportion</t>
  </si>
  <si>
    <t>% Distr.</t>
  </si>
  <si>
    <t>Test of Example Split: 1</t>
  </si>
  <si>
    <t>Test of Example Split: 2</t>
  </si>
  <si>
    <t>Test of Example Split: 3</t>
  </si>
  <si>
    <t>Estimating Mode Split Impedance Defaults</t>
  </si>
  <si>
    <t>Default proportions:</t>
  </si>
  <si>
    <t>Drive</t>
  </si>
  <si>
    <t>Bus</t>
  </si>
  <si>
    <t>Train</t>
  </si>
  <si>
    <t>Proportions</t>
  </si>
  <si>
    <t>A mixture of Portland and Houston values</t>
  </si>
  <si>
    <t>(target=.04)</t>
  </si>
  <si>
    <t>(target=.01)</t>
  </si>
  <si>
    <t>(target=.90)</t>
  </si>
  <si>
    <t>Max =</t>
  </si>
  <si>
    <t>Distance</t>
  </si>
  <si>
    <t>Relative Accessibility of All Modes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</si>
</sst>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#,##0.0"/>
  </numFmts>
  <fonts count="6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.5"/>
      <color indexed="8"/>
      <name val="Arial"/>
      <family val="2"/>
    </font>
    <font>
      <sz val="9.75"/>
      <color indexed="8"/>
      <name val="Arial"/>
      <family val="2"/>
    </font>
    <font>
      <b/>
      <sz val="8.75"/>
      <color indexed="8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b/>
      <sz val="11.75"/>
      <color indexed="8"/>
      <name val="Arial"/>
      <family val="2"/>
    </font>
    <font>
      <sz val="10.75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1.5"/>
      <color indexed="8"/>
      <name val="Arial"/>
      <family val="2"/>
    </font>
    <font>
      <b/>
      <sz val="13.5"/>
      <color indexed="8"/>
      <name val="Arial"/>
      <family val="2"/>
    </font>
    <font>
      <sz val="8.25"/>
      <color indexed="8"/>
      <name val="Arial"/>
      <family val="2"/>
    </font>
    <font>
      <b/>
      <sz val="10"/>
      <color indexed="8"/>
      <name val="Arial"/>
      <family val="2"/>
    </font>
    <font>
      <sz val="11.75"/>
      <color indexed="8"/>
      <name val="Arial"/>
      <family val="2"/>
    </font>
    <font>
      <sz val="8.75"/>
      <color indexed="8"/>
      <name val="Arial"/>
      <family val="2"/>
    </font>
    <font>
      <b/>
      <sz val="10.5"/>
      <color indexed="8"/>
      <name val="Arial"/>
      <family val="2"/>
    </font>
    <font>
      <sz val="9.65"/>
      <color indexed="8"/>
      <name val="Arial"/>
      <family val="2"/>
    </font>
    <font>
      <sz val="8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2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Default Impedance Values: Walk Mode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06"/>
          <c:w val="0.91375"/>
          <c:h val="0.7047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Sheet1!$B$25</c:f>
              <c:strCache>
                <c:ptCount val="1"/>
                <c:pt idx="0">
                  <c:v>Linear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Sheet1!$A$26:$A$76</c:f>
              <c:numCache/>
            </c:numRef>
          </c:cat>
          <c:val>
            <c:numRef>
              <c:f>Sheet1!$B$26:$B$76</c:f>
              <c:numCache/>
            </c:numRef>
          </c:val>
          <c:smooth val="0"/>
        </c:ser>
        <c:ser>
          <c:idx val="2"/>
          <c:order val="1"/>
          <c:tx>
            <c:strRef>
              <c:f>Sheet1!$C$25</c:f>
              <c:strCache>
                <c:ptCount val="1"/>
                <c:pt idx="0">
                  <c:v>Normal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Sheet1!$A$26:$A$76</c:f>
              <c:numCache/>
            </c:numRef>
          </c:cat>
          <c:val>
            <c:numRef>
              <c:f>Sheet1!$C$26:$C$76</c:f>
              <c:numCache/>
            </c:numRef>
          </c:val>
          <c:smooth val="0"/>
        </c:ser>
        <c:ser>
          <c:idx val="3"/>
          <c:order val="2"/>
          <c:tx>
            <c:strRef>
              <c:f>Sheet1!$D$25</c:f>
              <c:strCache>
                <c:ptCount val="1"/>
                <c:pt idx="0">
                  <c:v>Lognormal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Sheet1!$A$26:$A$76</c:f>
              <c:numCache/>
            </c:numRef>
          </c:cat>
          <c:val>
            <c:numRef>
              <c:f>Sheet1!$D$26:$D$76</c:f>
              <c:numCache/>
            </c:numRef>
          </c:val>
          <c:smooth val="0"/>
        </c:ser>
        <c:ser>
          <c:idx val="4"/>
          <c:order val="3"/>
          <c:tx>
            <c:strRef>
              <c:f>Sheet1!$E$25</c:f>
              <c:strCache>
                <c:ptCount val="1"/>
                <c:pt idx="0">
                  <c:v>Negative Exponential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Sheet1!$A$26:$A$76</c:f>
              <c:numCache/>
            </c:numRef>
          </c:cat>
          <c:val>
            <c:numRef>
              <c:f>Sheet1!$E$26:$E$76</c:f>
              <c:numCache/>
            </c:numRef>
          </c:val>
          <c:smooth val="0"/>
        </c:ser>
        <c:ser>
          <c:idx val="5"/>
          <c:order val="4"/>
          <c:tx>
            <c:strRef>
              <c:f>Sheet1!$F$25</c:f>
              <c:strCache>
                <c:ptCount val="1"/>
                <c:pt idx="0">
                  <c:v>Truncated Negative Exponential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Sheet1!$A$26:$A$76</c:f>
              <c:numCache/>
            </c:numRef>
          </c:cat>
          <c:val>
            <c:numRef>
              <c:f>Sheet1!$F$26:$F$76</c:f>
              <c:numCache/>
            </c:numRef>
          </c:val>
          <c:smooth val="0"/>
        </c:ser>
        <c:marker val="1"/>
        <c:axId val="37202578"/>
        <c:axId val="66387747"/>
      </c:lineChart>
      <c:catAx>
        <c:axId val="37202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87747"/>
        <c:crosses val="autoZero"/>
        <c:auto val="1"/>
        <c:lblOffset val="100"/>
        <c:tickLblSkip val="5"/>
        <c:tickMarkSkip val="5"/>
        <c:noMultiLvlLbl val="0"/>
      </c:catAx>
      <c:valAx>
        <c:axId val="66387747"/>
        <c:scaling>
          <c:orientation val="minMax"/>
          <c:max val="0.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proportion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02578"/>
        <c:crossesAt val="1"/>
        <c:crossBetween val="between"/>
        <c:dispUnits/>
        <c:majorUnit val="0.005"/>
        <c:minorUnit val="0.00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55"/>
          <c:y val="0.8785"/>
          <c:w val="0.69625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Truncated Negative Exponential Function: Train Mode</a:t>
            </a:r>
          </a:p>
        </c:rich>
      </c:tx>
      <c:layout>
        <c:manualLayout>
          <c:xMode val="factor"/>
          <c:yMode val="factor"/>
          <c:x val="0.12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1575"/>
          <c:w val="0.92175"/>
          <c:h val="0.70425"/>
        </c:manualLayout>
      </c:layout>
      <c:lineChart>
        <c:grouping val="standard"/>
        <c:varyColors val="0"/>
        <c:ser>
          <c:idx val="5"/>
          <c:order val="0"/>
          <c:tx>
            <c:v>Lognormal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Sheet1!$AC$26:$AC$76</c:f>
              <c:numCache/>
            </c:numRef>
          </c:cat>
          <c:val>
            <c:numRef>
              <c:f>Sheet1!$AF$26:$AF$76</c:f>
              <c:numCache/>
            </c:numRef>
          </c:val>
          <c:smooth val="0"/>
        </c:ser>
        <c:marker val="1"/>
        <c:axId val="25388556"/>
        <c:axId val="27170413"/>
      </c:lineChart>
      <c:catAx>
        <c:axId val="25388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70413"/>
        <c:crosses val="autoZero"/>
        <c:auto val="1"/>
        <c:lblOffset val="100"/>
        <c:tickLblSkip val="5"/>
        <c:tickMarkSkip val="5"/>
        <c:noMultiLvlLbl val="0"/>
      </c:catAx>
      <c:valAx>
        <c:axId val="27170413"/>
        <c:scaling>
          <c:orientation val="minMax"/>
          <c:max val="0.00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proportion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88556"/>
        <c:crossesAt val="1"/>
        <c:crossBetween val="between"/>
        <c:dispUnits/>
        <c:majorUnit val="0.001"/>
        <c:minorUnit val="0.00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Relative Accessibility: All Modes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06"/>
          <c:w val="0.9225"/>
          <c:h val="0.7117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Sheet1!$B$25</c:f>
              <c:strCache>
                <c:ptCount val="1"/>
                <c:pt idx="0">
                  <c:v>Linear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Sheet1!$A$26:$A$76</c:f>
              <c:numCache/>
            </c:numRef>
          </c:cat>
          <c:val>
            <c:numRef>
              <c:f>Sheet1!$B$26:$B$76</c:f>
              <c:numCache/>
            </c:numRef>
          </c:val>
          <c:smooth val="0"/>
        </c:ser>
        <c:ser>
          <c:idx val="2"/>
          <c:order val="1"/>
          <c:tx>
            <c:strRef>
              <c:f>Sheet1!$C$25</c:f>
              <c:strCache>
                <c:ptCount val="1"/>
                <c:pt idx="0">
                  <c:v>Normal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Sheet1!$A$26:$A$76</c:f>
              <c:numCache/>
            </c:numRef>
          </c:cat>
          <c:val>
            <c:numRef>
              <c:f>Sheet1!$C$26:$C$76</c:f>
              <c:numCache/>
            </c:numRef>
          </c:val>
          <c:smooth val="0"/>
        </c:ser>
        <c:ser>
          <c:idx val="3"/>
          <c:order val="2"/>
          <c:tx>
            <c:strRef>
              <c:f>Sheet1!$D$25</c:f>
              <c:strCache>
                <c:ptCount val="1"/>
                <c:pt idx="0">
                  <c:v>Lognormal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Sheet1!$A$26:$A$76</c:f>
              <c:numCache/>
            </c:numRef>
          </c:cat>
          <c:val>
            <c:numRef>
              <c:f>Sheet1!$D$26:$D$76</c:f>
              <c:numCache/>
            </c:numRef>
          </c:val>
          <c:smooth val="0"/>
        </c:ser>
        <c:ser>
          <c:idx val="4"/>
          <c:order val="3"/>
          <c:tx>
            <c:strRef>
              <c:f>Sheet1!$E$25</c:f>
              <c:strCache>
                <c:ptCount val="1"/>
                <c:pt idx="0">
                  <c:v>Negative Exponential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Sheet1!$A$26:$A$76</c:f>
              <c:numCache/>
            </c:numRef>
          </c:cat>
          <c:val>
            <c:numRef>
              <c:f>Sheet1!$E$26:$E$76</c:f>
              <c:numCache/>
            </c:numRef>
          </c:val>
          <c:smooth val="0"/>
        </c:ser>
        <c:ser>
          <c:idx val="5"/>
          <c:order val="4"/>
          <c:tx>
            <c:strRef>
              <c:f>Sheet1!$F$25</c:f>
              <c:strCache>
                <c:ptCount val="1"/>
                <c:pt idx="0">
                  <c:v>Truncated Negative Exponential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Sheet1!$A$26:$A$76</c:f>
              <c:numCache/>
            </c:numRef>
          </c:cat>
          <c:val>
            <c:numRef>
              <c:f>Sheet1!$F$26:$F$76</c:f>
              <c:numCache/>
            </c:numRef>
          </c:val>
          <c:smooth val="0"/>
        </c:ser>
        <c:marker val="1"/>
        <c:axId val="43207126"/>
        <c:axId val="53319815"/>
      </c:lineChart>
      <c:catAx>
        <c:axId val="43207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19815"/>
        <c:crosses val="autoZero"/>
        <c:auto val="1"/>
        <c:lblOffset val="100"/>
        <c:tickLblSkip val="5"/>
        <c:tickMarkSkip val="5"/>
        <c:noMultiLvlLbl val="0"/>
      </c:catAx>
      <c:valAx>
        <c:axId val="53319815"/>
        <c:scaling>
          <c:orientation val="minMax"/>
          <c:max val="0.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proportion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07126"/>
        <c:crossesAt val="1"/>
        <c:crossBetween val="between"/>
        <c:dispUnits/>
        <c:majorUnit val="0.005"/>
        <c:minorUnit val="0.00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875"/>
          <c:y val="0.88125"/>
          <c:w val="0.6755"/>
          <c:h val="0.1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Relative Accessibility by Mode</a:t>
            </a:r>
          </a:p>
        </c:rich>
      </c:tx>
      <c:layout>
        <c:manualLayout>
          <c:xMode val="factor"/>
          <c:yMode val="factor"/>
          <c:x val="-0.02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5475"/>
          <c:w val="0.76375"/>
          <c:h val="0.741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Sheet1!$B$138</c:f>
              <c:strCache>
                <c:ptCount val="1"/>
                <c:pt idx="0">
                  <c:v>Walk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Sheet1!$A$139:$A$189</c:f>
              <c:numCache/>
            </c:numRef>
          </c:cat>
          <c:val>
            <c:numRef>
              <c:f>Sheet1!$B$139:$B$189</c:f>
              <c:numCache/>
            </c:numRef>
          </c:val>
          <c:smooth val="0"/>
        </c:ser>
        <c:ser>
          <c:idx val="2"/>
          <c:order val="1"/>
          <c:tx>
            <c:strRef>
              <c:f>Sheet1!$C$138</c:f>
              <c:strCache>
                <c:ptCount val="1"/>
                <c:pt idx="0">
                  <c:v>Bike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Sheet1!$A$139:$A$189</c:f>
              <c:numCache/>
            </c:numRef>
          </c:cat>
          <c:val>
            <c:numRef>
              <c:f>Sheet1!$C$139:$C$189</c:f>
              <c:numCache/>
            </c:numRef>
          </c:val>
          <c:smooth val="0"/>
        </c:ser>
        <c:ser>
          <c:idx val="3"/>
          <c:order val="2"/>
          <c:tx>
            <c:strRef>
              <c:f>Sheet1!$D$138</c:f>
              <c:strCache>
                <c:ptCount val="1"/>
                <c:pt idx="0">
                  <c:v>Drive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Sheet1!$A$139:$A$189</c:f>
              <c:numCache/>
            </c:numRef>
          </c:cat>
          <c:val>
            <c:numRef>
              <c:f>Sheet1!$D$139:$D$189</c:f>
              <c:numCache/>
            </c:numRef>
          </c:val>
          <c:smooth val="0"/>
        </c:ser>
        <c:ser>
          <c:idx val="4"/>
          <c:order val="3"/>
          <c:tx>
            <c:strRef>
              <c:f>Sheet1!$E$138</c:f>
              <c:strCache>
                <c:ptCount val="1"/>
                <c:pt idx="0">
                  <c:v>Bus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Sheet1!$A$139:$A$189</c:f>
              <c:numCache/>
            </c:numRef>
          </c:cat>
          <c:val>
            <c:numRef>
              <c:f>Sheet1!$E$139:$E$189</c:f>
              <c:numCache/>
            </c:numRef>
          </c:val>
          <c:smooth val="0"/>
        </c:ser>
        <c:ser>
          <c:idx val="5"/>
          <c:order val="4"/>
          <c:tx>
            <c:strRef>
              <c:f>Sheet1!$F$138</c:f>
              <c:strCache>
                <c:ptCount val="1"/>
                <c:pt idx="0">
                  <c:v>Train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Sheet1!$A$139:$A$189</c:f>
              <c:numCache/>
            </c:numRef>
          </c:cat>
          <c:val>
            <c:numRef>
              <c:f>Sheet1!$F$139:$F$189</c:f>
              <c:numCache/>
            </c:numRef>
          </c:val>
          <c:smooth val="0"/>
        </c:ser>
        <c:marker val="1"/>
        <c:axId val="10116288"/>
        <c:axId val="23937729"/>
      </c:lineChart>
      <c:catAx>
        <c:axId val="10116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(miles)</a:t>
                </a:r>
              </a:p>
            </c:rich>
          </c:tx>
          <c:layout>
            <c:manualLayout>
              <c:xMode val="factor"/>
              <c:yMode val="factor"/>
              <c:x val="0.00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37729"/>
        <c:crosses val="autoZero"/>
        <c:auto val="1"/>
        <c:lblOffset val="100"/>
        <c:tickLblSkip val="5"/>
        <c:tickMarkSkip val="5"/>
        <c:noMultiLvlLbl val="0"/>
      </c:catAx>
      <c:valAx>
        <c:axId val="23937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proportion</a:t>
                </a:r>
              </a:p>
            </c:rich>
          </c:tx>
          <c:layout>
            <c:manualLayout>
              <c:xMode val="factor"/>
              <c:yMode val="factor"/>
              <c:x val="-0.004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16288"/>
        <c:crossesAt val="1"/>
        <c:crossBetween val="between"/>
        <c:dispUnits/>
        <c:majorUnit val="0.0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"/>
          <c:y val="0.32425"/>
          <c:w val="0.14375"/>
          <c:h val="0.3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Default Impedance Values: Bike Mode</a:t>
            </a:r>
          </a:p>
        </c:rich>
      </c:tx>
      <c:layout>
        <c:manualLayout>
          <c:xMode val="factor"/>
          <c:yMode val="factor"/>
          <c:x val="0.080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1"/>
          <c:y val="0.1465"/>
          <c:w val="0.84075"/>
          <c:h val="0.65575"/>
        </c:manualLayout>
      </c:layout>
      <c:lineChart>
        <c:grouping val="standard"/>
        <c:varyColors val="0"/>
        <c:ser>
          <c:idx val="1"/>
          <c:order val="0"/>
          <c:tx>
            <c:strRef>
              <c:f>Sheet1!$I$25</c:f>
              <c:strCache>
                <c:ptCount val="1"/>
                <c:pt idx="0">
                  <c:v>Linear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Sheet1!$H$26:$H$76</c:f>
              <c:numCache/>
            </c:numRef>
          </c:cat>
          <c:val>
            <c:numRef>
              <c:f>Sheet1!$I$26:$I$76</c:f>
              <c:numCache/>
            </c:numRef>
          </c:val>
          <c:smooth val="0"/>
        </c:ser>
        <c:ser>
          <c:idx val="2"/>
          <c:order val="1"/>
          <c:tx>
            <c:strRef>
              <c:f>Sheet1!$J$25</c:f>
              <c:strCache>
                <c:ptCount val="1"/>
                <c:pt idx="0">
                  <c:v>Normal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Sheet1!$H$26:$H$76</c:f>
              <c:numCache/>
            </c:numRef>
          </c:cat>
          <c:val>
            <c:numRef>
              <c:f>Sheet1!$J$26:$J$76</c:f>
              <c:numCache/>
            </c:numRef>
          </c:val>
          <c:smooth val="0"/>
        </c:ser>
        <c:ser>
          <c:idx val="3"/>
          <c:order val="2"/>
          <c:tx>
            <c:strRef>
              <c:f>Sheet1!$K$25</c:f>
              <c:strCache>
                <c:ptCount val="1"/>
                <c:pt idx="0">
                  <c:v>Lognormal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Sheet1!$H$26:$H$76</c:f>
              <c:numCache/>
            </c:numRef>
          </c:cat>
          <c:val>
            <c:numRef>
              <c:f>Sheet1!$K$26:$K$76</c:f>
              <c:numCache/>
            </c:numRef>
          </c:val>
          <c:smooth val="0"/>
        </c:ser>
        <c:ser>
          <c:idx val="4"/>
          <c:order val="3"/>
          <c:tx>
            <c:strRef>
              <c:f>Sheet1!$L$25</c:f>
              <c:strCache>
                <c:ptCount val="1"/>
                <c:pt idx="0">
                  <c:v>Negative Exponential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Sheet1!$H$26:$H$76</c:f>
              <c:numCache/>
            </c:numRef>
          </c:cat>
          <c:val>
            <c:numRef>
              <c:f>Sheet1!$L$26:$L$76</c:f>
              <c:numCache/>
            </c:numRef>
          </c:val>
          <c:smooth val="0"/>
        </c:ser>
        <c:ser>
          <c:idx val="5"/>
          <c:order val="4"/>
          <c:tx>
            <c:strRef>
              <c:f>Sheet1!$M$25</c:f>
              <c:strCache>
                <c:ptCount val="1"/>
                <c:pt idx="0">
                  <c:v>Truncated Negative Exponential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Sheet1!$H$26:$H$76</c:f>
              <c:numCache/>
            </c:numRef>
          </c:cat>
          <c:val>
            <c:numRef>
              <c:f>Sheet1!$M$26:$M$76</c:f>
              <c:numCache/>
            </c:numRef>
          </c:val>
          <c:smooth val="0"/>
        </c:ser>
        <c:marker val="1"/>
        <c:axId val="60618812"/>
        <c:axId val="8698397"/>
      </c:lineChart>
      <c:catAx>
        <c:axId val="60618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98397"/>
        <c:crosses val="autoZero"/>
        <c:auto val="1"/>
        <c:lblOffset val="100"/>
        <c:tickLblSkip val="5"/>
        <c:tickMarkSkip val="5"/>
        <c:noMultiLvlLbl val="0"/>
      </c:catAx>
      <c:valAx>
        <c:axId val="8698397"/>
        <c:scaling>
          <c:orientation val="minMax"/>
          <c:max val="0.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proportion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18812"/>
        <c:crossesAt val="1"/>
        <c:crossBetween val="between"/>
        <c:dispUnits/>
        <c:majorUnit val="0.001"/>
        <c:minorUnit val="0.000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325"/>
          <c:y val="0.875"/>
          <c:w val="0.7635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Default Impedance Values: Drive Mode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065"/>
          <c:w val="0.92475"/>
          <c:h val="0.719"/>
        </c:manualLayout>
      </c:layout>
      <c:lineChart>
        <c:grouping val="standard"/>
        <c:varyColors val="0"/>
        <c:ser>
          <c:idx val="1"/>
          <c:order val="0"/>
          <c:tx>
            <c:strRef>
              <c:f>Sheet1!$P$25</c:f>
              <c:strCache>
                <c:ptCount val="1"/>
                <c:pt idx="0">
                  <c:v>Linear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Sheet1!$O$26:$O$76</c:f>
              <c:numCache/>
            </c:numRef>
          </c:cat>
          <c:val>
            <c:numRef>
              <c:f>Sheet1!$P$26:$P$76</c:f>
              <c:numCache/>
            </c:numRef>
          </c:val>
          <c:smooth val="0"/>
        </c:ser>
        <c:ser>
          <c:idx val="2"/>
          <c:order val="1"/>
          <c:tx>
            <c:strRef>
              <c:f>Sheet1!$Q$25</c:f>
              <c:strCache>
                <c:ptCount val="1"/>
                <c:pt idx="0">
                  <c:v>Normal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Sheet1!$O$26:$O$76</c:f>
              <c:numCache/>
            </c:numRef>
          </c:cat>
          <c:val>
            <c:numRef>
              <c:f>Sheet1!$Q$26:$Q$76</c:f>
              <c:numCache/>
            </c:numRef>
          </c:val>
          <c:smooth val="0"/>
        </c:ser>
        <c:ser>
          <c:idx val="3"/>
          <c:order val="2"/>
          <c:tx>
            <c:strRef>
              <c:f>Sheet1!$R$25</c:f>
              <c:strCache>
                <c:ptCount val="1"/>
                <c:pt idx="0">
                  <c:v>Lognormal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Sheet1!$O$26:$O$76</c:f>
              <c:numCache/>
            </c:numRef>
          </c:cat>
          <c:val>
            <c:numRef>
              <c:f>Sheet1!$R$26:$R$76</c:f>
              <c:numCache/>
            </c:numRef>
          </c:val>
          <c:smooth val="0"/>
        </c:ser>
        <c:ser>
          <c:idx val="4"/>
          <c:order val="3"/>
          <c:tx>
            <c:strRef>
              <c:f>Sheet1!$S$25</c:f>
              <c:strCache>
                <c:ptCount val="1"/>
                <c:pt idx="0">
                  <c:v>Negative Exponential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Sheet1!$O$26:$O$76</c:f>
              <c:numCache/>
            </c:numRef>
          </c:cat>
          <c:val>
            <c:numRef>
              <c:f>Sheet1!$S$26:$S$76</c:f>
              <c:numCache/>
            </c:numRef>
          </c:val>
          <c:smooth val="0"/>
        </c:ser>
        <c:ser>
          <c:idx val="5"/>
          <c:order val="4"/>
          <c:tx>
            <c:v>Truncated negative exponential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Sheet1!$O$26:$O$76</c:f>
              <c:numCache/>
            </c:numRef>
          </c:cat>
          <c:val>
            <c:numRef>
              <c:f>Sheet1!$T$26:$T$76</c:f>
              <c:numCache/>
            </c:numRef>
          </c:val>
          <c:smooth val="0"/>
        </c:ser>
        <c:marker val="1"/>
        <c:axId val="11176710"/>
        <c:axId val="33481527"/>
      </c:lineChart>
      <c:catAx>
        <c:axId val="11176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81527"/>
        <c:crosses val="autoZero"/>
        <c:auto val="1"/>
        <c:lblOffset val="100"/>
        <c:tickLblSkip val="5"/>
        <c:tickMarkSkip val="5"/>
        <c:noMultiLvlLbl val="0"/>
      </c:catAx>
      <c:valAx>
        <c:axId val="33481527"/>
        <c:scaling>
          <c:orientation val="minMax"/>
          <c:max val="0.0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proportion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76710"/>
        <c:crossesAt val="1"/>
        <c:crossBetween val="between"/>
        <c:dispUnits/>
        <c:majorUnit val="0.01"/>
        <c:minorUnit val="0.00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85"/>
          <c:y val="0.90925"/>
          <c:w val="0.733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Default Impedance Values: Bus Mode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075"/>
          <c:w val="0.911"/>
          <c:h val="0.71575"/>
        </c:manualLayout>
      </c:layout>
      <c:lineChart>
        <c:grouping val="standard"/>
        <c:varyColors val="0"/>
        <c:ser>
          <c:idx val="1"/>
          <c:order val="0"/>
          <c:tx>
            <c:strRef>
              <c:f>Sheet1!$W$25</c:f>
              <c:strCache>
                <c:ptCount val="1"/>
                <c:pt idx="0">
                  <c:v>Linear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Sheet1!$V$26:$V$76</c:f>
              <c:numCache/>
            </c:numRef>
          </c:cat>
          <c:val>
            <c:numRef>
              <c:f>Sheet1!$W$26:$W$76</c:f>
              <c:numCache/>
            </c:numRef>
          </c:val>
          <c:smooth val="0"/>
        </c:ser>
        <c:ser>
          <c:idx val="2"/>
          <c:order val="1"/>
          <c:tx>
            <c:strRef>
              <c:f>Sheet1!$X$25</c:f>
              <c:strCache>
                <c:ptCount val="1"/>
                <c:pt idx="0">
                  <c:v>Normal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Sheet1!$V$26:$V$76</c:f>
              <c:numCache/>
            </c:numRef>
          </c:cat>
          <c:val>
            <c:numRef>
              <c:f>Sheet1!$X$26:$X$76</c:f>
              <c:numCache/>
            </c:numRef>
          </c:val>
          <c:smooth val="0"/>
        </c:ser>
        <c:ser>
          <c:idx val="3"/>
          <c:order val="2"/>
          <c:tx>
            <c:strRef>
              <c:f>Sheet1!$Y$25</c:f>
              <c:strCache>
                <c:ptCount val="1"/>
                <c:pt idx="0">
                  <c:v>Lognormal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Sheet1!$V$26:$V$76</c:f>
              <c:numCache/>
            </c:numRef>
          </c:cat>
          <c:val>
            <c:numRef>
              <c:f>Sheet1!$Y$26:$Y$76</c:f>
              <c:numCache/>
            </c:numRef>
          </c:val>
          <c:smooth val="0"/>
        </c:ser>
        <c:ser>
          <c:idx val="4"/>
          <c:order val="3"/>
          <c:tx>
            <c:strRef>
              <c:f>Sheet1!$Z$25</c:f>
              <c:strCache>
                <c:ptCount val="1"/>
                <c:pt idx="0">
                  <c:v>Negative Exponential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Sheet1!$V$26:$V$76</c:f>
              <c:numCache/>
            </c:numRef>
          </c:cat>
          <c:val>
            <c:numRef>
              <c:f>Sheet1!$Z$26:$Z$76</c:f>
              <c:numCache/>
            </c:numRef>
          </c:val>
          <c:smooth val="0"/>
        </c:ser>
        <c:ser>
          <c:idx val="5"/>
          <c:order val="4"/>
          <c:tx>
            <c:v>Truncated negative exponential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Sheet1!$V$26:$V$76</c:f>
              <c:numCache/>
            </c:numRef>
          </c:cat>
          <c:val>
            <c:numRef>
              <c:f>Sheet1!$AA$26:$AA$76</c:f>
              <c:numCache/>
            </c:numRef>
          </c:val>
          <c:smooth val="0"/>
        </c:ser>
        <c:marker val="1"/>
        <c:axId val="32898288"/>
        <c:axId val="27649137"/>
      </c:lineChart>
      <c:catAx>
        <c:axId val="32898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49137"/>
        <c:crosses val="autoZero"/>
        <c:auto val="1"/>
        <c:lblOffset val="100"/>
        <c:tickLblSkip val="5"/>
        <c:tickMarkSkip val="5"/>
        <c:noMultiLvlLbl val="0"/>
      </c:catAx>
      <c:valAx>
        <c:axId val="27649137"/>
        <c:scaling>
          <c:orientation val="minMax"/>
          <c:max val="0.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proportion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98288"/>
        <c:crossesAt val="1"/>
        <c:crossBetween val="between"/>
        <c:dispUnits/>
        <c:majorUnit val="0.001"/>
        <c:minorUnit val="0.000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375"/>
          <c:y val="0.91025"/>
          <c:w val="0.834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Default Impedance Values: Train
 Mode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05"/>
          <c:w val="0.91025"/>
          <c:h val="0.716"/>
        </c:manualLayout>
      </c:layout>
      <c:lineChart>
        <c:grouping val="standard"/>
        <c:varyColors val="0"/>
        <c:ser>
          <c:idx val="1"/>
          <c:order val="0"/>
          <c:tx>
            <c:strRef>
              <c:f>Sheet1!$AD$25</c:f>
              <c:strCache>
                <c:ptCount val="1"/>
                <c:pt idx="0">
                  <c:v>Linear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Sheet1!$AC$26:$AC$76</c:f>
              <c:numCache/>
            </c:numRef>
          </c:cat>
          <c:val>
            <c:numRef>
              <c:f>Sheet1!$AD$26:$AD$76</c:f>
              <c:numCache/>
            </c:numRef>
          </c:val>
          <c:smooth val="0"/>
        </c:ser>
        <c:ser>
          <c:idx val="2"/>
          <c:order val="1"/>
          <c:tx>
            <c:strRef>
              <c:f>Sheet1!$AE$25</c:f>
              <c:strCache>
                <c:ptCount val="1"/>
                <c:pt idx="0">
                  <c:v>Normal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Sheet1!$AC$26:$AC$76</c:f>
              <c:numCache/>
            </c:numRef>
          </c:cat>
          <c:val>
            <c:numRef>
              <c:f>Sheet1!$AE$26:$AE$76</c:f>
              <c:numCache/>
            </c:numRef>
          </c:val>
          <c:smooth val="0"/>
        </c:ser>
        <c:ser>
          <c:idx val="3"/>
          <c:order val="2"/>
          <c:tx>
            <c:strRef>
              <c:f>Sheet1!$AF$25</c:f>
              <c:strCache>
                <c:ptCount val="1"/>
                <c:pt idx="0">
                  <c:v>Lognormal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Sheet1!$AC$26:$AC$76</c:f>
              <c:numCache/>
            </c:numRef>
          </c:cat>
          <c:val>
            <c:numRef>
              <c:f>Sheet1!$AF$26:$AF$76</c:f>
              <c:numCache/>
            </c:numRef>
          </c:val>
          <c:smooth val="0"/>
        </c:ser>
        <c:ser>
          <c:idx val="4"/>
          <c:order val="3"/>
          <c:tx>
            <c:strRef>
              <c:f>Sheet1!$AG$25</c:f>
              <c:strCache>
                <c:ptCount val="1"/>
                <c:pt idx="0">
                  <c:v>Negative Exponential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Sheet1!$AC$26:$AC$76</c:f>
              <c:numCache/>
            </c:numRef>
          </c:cat>
          <c:val>
            <c:numRef>
              <c:f>Sheet1!$AG$26:$AG$76</c:f>
              <c:numCache/>
            </c:numRef>
          </c:val>
          <c:smooth val="0"/>
        </c:ser>
        <c:ser>
          <c:idx val="5"/>
          <c:order val="4"/>
          <c:tx>
            <c:strRef>
              <c:f>Sheet1!$AH$25</c:f>
              <c:strCache>
                <c:ptCount val="1"/>
                <c:pt idx="0">
                  <c:v>Truncated Negative Exponential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Sheet1!$AC$26:$AC$76</c:f>
              <c:numCache/>
            </c:numRef>
          </c:cat>
          <c:val>
            <c:numRef>
              <c:f>Sheet1!$AH$26:$AH$76</c:f>
              <c:numCache/>
            </c:numRef>
          </c:val>
          <c:smooth val="0"/>
        </c:ser>
        <c:marker val="1"/>
        <c:axId val="47515642"/>
        <c:axId val="24987595"/>
      </c:lineChart>
      <c:catAx>
        <c:axId val="47515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87595"/>
        <c:crosses val="autoZero"/>
        <c:auto val="1"/>
        <c:lblOffset val="100"/>
        <c:tickLblSkip val="5"/>
        <c:tickMarkSkip val="5"/>
        <c:noMultiLvlLbl val="0"/>
      </c:catAx>
      <c:valAx>
        <c:axId val="24987595"/>
        <c:scaling>
          <c:orientation val="minMax"/>
          <c:max val="0.00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proportion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15642"/>
        <c:crossesAt val="1"/>
        <c:crossBetween val="between"/>
        <c:dispUnits/>
        <c:majorUnit val="0.001"/>
        <c:minorUnit val="0.000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475"/>
          <c:y val="0.90825"/>
          <c:w val="0.8547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Negative Exponential Function: Walk Mode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7275"/>
          <c:w val="0.92025"/>
          <c:h val="0.64325"/>
        </c:manualLayout>
      </c:layout>
      <c:lineChart>
        <c:grouping val="standard"/>
        <c:varyColors val="0"/>
        <c:ser>
          <c:idx val="4"/>
          <c:order val="0"/>
          <c:tx>
            <c:strRef>
              <c:f>Sheet1!$E$25</c:f>
              <c:strCache>
                <c:ptCount val="1"/>
                <c:pt idx="0">
                  <c:v>Negative Exponential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Sheet1!$A$26:$A$76</c:f>
              <c:numCache/>
            </c:numRef>
          </c:cat>
          <c:val>
            <c:numRef>
              <c:f>Sheet1!$E$26:$E$76</c:f>
              <c:numCache/>
            </c:numRef>
          </c:val>
          <c:smooth val="0"/>
        </c:ser>
        <c:marker val="1"/>
        <c:axId val="23561764"/>
        <c:axId val="10729285"/>
      </c:lineChart>
      <c:catAx>
        <c:axId val="23561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29285"/>
        <c:crosses val="autoZero"/>
        <c:auto val="1"/>
        <c:lblOffset val="100"/>
        <c:tickLblSkip val="5"/>
        <c:tickMarkSkip val="5"/>
        <c:noMultiLvlLbl val="0"/>
      </c:catAx>
      <c:valAx>
        <c:axId val="10729285"/>
        <c:scaling>
          <c:orientation val="minMax"/>
          <c:max val="0.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proportion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61764"/>
        <c:crossesAt val="1"/>
        <c:crossBetween val="between"/>
        <c:dispUnits/>
        <c:majorUnit val="0.005"/>
        <c:minorUnit val="0.0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Negative Exponential Function: Bike Mode</a:t>
            </a:r>
          </a:p>
        </c:rich>
      </c:tx>
      <c:layout>
        <c:manualLayout>
          <c:xMode val="factor"/>
          <c:yMode val="factor"/>
          <c:x val="0.08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45"/>
          <c:y val="0.167"/>
          <c:w val="0.847"/>
          <c:h val="0.64575"/>
        </c:manualLayout>
      </c:layout>
      <c:lineChart>
        <c:grouping val="standard"/>
        <c:varyColors val="0"/>
        <c:ser>
          <c:idx val="4"/>
          <c:order val="0"/>
          <c:tx>
            <c:strRef>
              <c:f>Sheet1!$L$25</c:f>
              <c:strCache>
                <c:ptCount val="1"/>
                <c:pt idx="0">
                  <c:v>Negative Exponential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Sheet1!$H$26:$H$76</c:f>
              <c:numCache/>
            </c:numRef>
          </c:cat>
          <c:val>
            <c:numRef>
              <c:f>Sheet1!$L$26:$L$76</c:f>
              <c:numCache/>
            </c:numRef>
          </c:val>
          <c:smooth val="0"/>
        </c:ser>
        <c:marker val="1"/>
        <c:axId val="29454702"/>
        <c:axId val="63765727"/>
      </c:lineChart>
      <c:catAx>
        <c:axId val="29454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65727"/>
        <c:crosses val="autoZero"/>
        <c:auto val="1"/>
        <c:lblOffset val="100"/>
        <c:tickLblSkip val="5"/>
        <c:tickMarkSkip val="5"/>
        <c:noMultiLvlLbl val="0"/>
      </c:catAx>
      <c:valAx>
        <c:axId val="63765727"/>
        <c:scaling>
          <c:orientation val="minMax"/>
          <c:max val="0.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proportion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54702"/>
        <c:crossesAt val="1"/>
        <c:crossBetween val="between"/>
        <c:dispUnits/>
        <c:majorUnit val="0.001"/>
        <c:minorUnit val="0.00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Lognormal Function: Drive Mode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1775"/>
          <c:w val="0.9245"/>
          <c:h val="0.709"/>
        </c:manualLayout>
      </c:layout>
      <c:lineChart>
        <c:grouping val="standard"/>
        <c:varyColors val="0"/>
        <c:ser>
          <c:idx val="3"/>
          <c:order val="0"/>
          <c:tx>
            <c:strRef>
              <c:f>Sheet1!$R$25</c:f>
              <c:strCache>
                <c:ptCount val="1"/>
                <c:pt idx="0">
                  <c:v>Lognormal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Sheet1!$O$26:$O$76</c:f>
              <c:numCache/>
            </c:numRef>
          </c:cat>
          <c:val>
            <c:numRef>
              <c:f>Sheet1!$R$26:$R$76</c:f>
              <c:numCache/>
            </c:numRef>
          </c:val>
          <c:smooth val="0"/>
        </c:ser>
        <c:marker val="1"/>
        <c:axId val="37020632"/>
        <c:axId val="64750233"/>
      </c:lineChart>
      <c:catAx>
        <c:axId val="37020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50233"/>
        <c:crosses val="autoZero"/>
        <c:auto val="1"/>
        <c:lblOffset val="100"/>
        <c:tickLblSkip val="5"/>
        <c:tickMarkSkip val="5"/>
        <c:noMultiLvlLbl val="0"/>
      </c:catAx>
      <c:valAx>
        <c:axId val="64750233"/>
        <c:scaling>
          <c:orientation val="minMax"/>
          <c:max val="0.0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proportion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20632"/>
        <c:crossesAt val="1"/>
        <c:crossBetween val="between"/>
        <c:dispUnits/>
        <c:majorUnit val="0.01"/>
        <c:minorUnit val="0.0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Lognormal Function: Bus Mode</a:t>
            </a:r>
          </a:p>
        </c:rich>
      </c:tx>
      <c:layout>
        <c:manualLayout>
          <c:xMode val="factor"/>
          <c:yMode val="factor"/>
          <c:x val="0.014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375"/>
          <c:w val="0.911"/>
          <c:h val="0.7005"/>
        </c:manualLayout>
      </c:layout>
      <c:lineChart>
        <c:grouping val="standard"/>
        <c:varyColors val="0"/>
        <c:ser>
          <c:idx val="3"/>
          <c:order val="0"/>
          <c:tx>
            <c:strRef>
              <c:f>Sheet1!$Y$25</c:f>
              <c:strCache>
                <c:ptCount val="1"/>
                <c:pt idx="0">
                  <c:v>Lognormal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Sheet1!$V$26:$V$76</c:f>
              <c:numCache/>
            </c:numRef>
          </c:cat>
          <c:val>
            <c:numRef>
              <c:f>Sheet1!$Y$26:$Y$76</c:f>
              <c:numCache/>
            </c:numRef>
          </c:val>
          <c:smooth val="0"/>
        </c:ser>
        <c:marker val="1"/>
        <c:axId val="45881186"/>
        <c:axId val="10277491"/>
      </c:lineChart>
      <c:catAx>
        <c:axId val="45881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77491"/>
        <c:crosses val="autoZero"/>
        <c:auto val="1"/>
        <c:lblOffset val="100"/>
        <c:tickLblSkip val="5"/>
        <c:tickMarkSkip val="5"/>
        <c:noMultiLvlLbl val="0"/>
      </c:catAx>
      <c:valAx>
        <c:axId val="10277491"/>
        <c:scaling>
          <c:orientation val="minMax"/>
          <c:max val="0.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proportion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81186"/>
        <c:crossesAt val="1"/>
        <c:crossBetween val="between"/>
        <c:dispUnits/>
        <c:majorUnit val="0.001"/>
        <c:minorUnit val="0.00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1885950</xdr:colOff>
      <xdr:row>77</xdr:row>
      <xdr:rowOff>142875</xdr:rowOff>
    </xdr:from>
    <xdr:to>
      <xdr:col>5</xdr:col>
      <xdr:colOff>1095375</xdr:colOff>
      <xdr:row>101</xdr:row>
      <xdr:rowOff>104775</xdr:rowOff>
    </xdr:to>
    <xdr:graphicFrame>
      <xdr:nvGraphicFramePr>
        <xdr:cNvPr id="1" name="Chart 2"/>
        <xdr:cNvGraphicFramePr/>
      </xdr:nvGraphicFramePr>
      <xdr:xfrm>
        <a:off x="1885950" y="12715875"/>
        <a:ext cx="53244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304800</xdr:colOff>
      <xdr:row>78</xdr:row>
      <xdr:rowOff>19050</xdr:rowOff>
    </xdr:from>
    <xdr:to>
      <xdr:col>11</xdr:col>
      <xdr:colOff>742950</xdr:colOff>
      <xdr:row>102</xdr:row>
      <xdr:rowOff>104775</xdr:rowOff>
    </xdr:to>
    <xdr:graphicFrame>
      <xdr:nvGraphicFramePr>
        <xdr:cNvPr id="2" name="Chart 3"/>
        <xdr:cNvGraphicFramePr/>
      </xdr:nvGraphicFramePr>
      <xdr:xfrm>
        <a:off x="9696450" y="12753975"/>
        <a:ext cx="516255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1781175</xdr:colOff>
      <xdr:row>78</xdr:row>
      <xdr:rowOff>9525</xdr:rowOff>
    </xdr:from>
    <xdr:to>
      <xdr:col>19</xdr:col>
      <xdr:colOff>342900</xdr:colOff>
      <xdr:row>101</xdr:row>
      <xdr:rowOff>47625</xdr:rowOff>
    </xdr:to>
    <xdr:graphicFrame>
      <xdr:nvGraphicFramePr>
        <xdr:cNvPr id="3" name="Chart 4"/>
        <xdr:cNvGraphicFramePr/>
      </xdr:nvGraphicFramePr>
      <xdr:xfrm>
        <a:off x="18669000" y="12744450"/>
        <a:ext cx="5438775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1781175</xdr:colOff>
      <xdr:row>78</xdr:row>
      <xdr:rowOff>9525</xdr:rowOff>
    </xdr:from>
    <xdr:to>
      <xdr:col>26</xdr:col>
      <xdr:colOff>704850</xdr:colOff>
      <xdr:row>101</xdr:row>
      <xdr:rowOff>85725</xdr:rowOff>
    </xdr:to>
    <xdr:graphicFrame>
      <xdr:nvGraphicFramePr>
        <xdr:cNvPr id="4" name="Chart 5"/>
        <xdr:cNvGraphicFramePr/>
      </xdr:nvGraphicFramePr>
      <xdr:xfrm>
        <a:off x="27184350" y="12744450"/>
        <a:ext cx="4791075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28</xdr:col>
      <xdr:colOff>1781175</xdr:colOff>
      <xdr:row>78</xdr:row>
      <xdr:rowOff>9525</xdr:rowOff>
    </xdr:from>
    <xdr:to>
      <xdr:col>33</xdr:col>
      <xdr:colOff>962025</xdr:colOff>
      <xdr:row>101</xdr:row>
      <xdr:rowOff>0</xdr:rowOff>
    </xdr:to>
    <xdr:graphicFrame>
      <xdr:nvGraphicFramePr>
        <xdr:cNvPr id="5" name="Chart 6"/>
        <xdr:cNvGraphicFramePr/>
      </xdr:nvGraphicFramePr>
      <xdr:xfrm>
        <a:off x="34756725" y="12744450"/>
        <a:ext cx="4676775" cy="3714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105</xdr:row>
      <xdr:rowOff>0</xdr:rowOff>
    </xdr:from>
    <xdr:to>
      <xdr:col>6</xdr:col>
      <xdr:colOff>219075</xdr:colOff>
      <xdr:row>128</xdr:row>
      <xdr:rowOff>133350</xdr:rowOff>
    </xdr:to>
    <xdr:graphicFrame>
      <xdr:nvGraphicFramePr>
        <xdr:cNvPr id="6" name="Chart 7"/>
        <xdr:cNvGraphicFramePr/>
      </xdr:nvGraphicFramePr>
      <xdr:xfrm>
        <a:off x="2133600" y="17106900"/>
        <a:ext cx="5334000" cy="3857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106</xdr:row>
      <xdr:rowOff>0</xdr:rowOff>
    </xdr:from>
    <xdr:to>
      <xdr:col>11</xdr:col>
      <xdr:colOff>447675</xdr:colOff>
      <xdr:row>130</xdr:row>
      <xdr:rowOff>95250</xdr:rowOff>
    </xdr:to>
    <xdr:graphicFrame>
      <xdr:nvGraphicFramePr>
        <xdr:cNvPr id="7" name="Chart 8"/>
        <xdr:cNvGraphicFramePr/>
      </xdr:nvGraphicFramePr>
      <xdr:xfrm>
        <a:off x="9391650" y="17268825"/>
        <a:ext cx="5172075" cy="3981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1933575</xdr:colOff>
      <xdr:row>105</xdr:row>
      <xdr:rowOff>38100</xdr:rowOff>
    </xdr:from>
    <xdr:to>
      <xdr:col>19</xdr:col>
      <xdr:colOff>504825</xdr:colOff>
      <xdr:row>128</xdr:row>
      <xdr:rowOff>85725</xdr:rowOff>
    </xdr:to>
    <xdr:graphicFrame>
      <xdr:nvGraphicFramePr>
        <xdr:cNvPr id="8" name="Chart 9"/>
        <xdr:cNvGraphicFramePr/>
      </xdr:nvGraphicFramePr>
      <xdr:xfrm>
        <a:off x="18821400" y="17145000"/>
        <a:ext cx="5448300" cy="3771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22</xdr:col>
      <xdr:colOff>0</xdr:colOff>
      <xdr:row>106</xdr:row>
      <xdr:rowOff>0</xdr:rowOff>
    </xdr:from>
    <xdr:to>
      <xdr:col>26</xdr:col>
      <xdr:colOff>733425</xdr:colOff>
      <xdr:row>129</xdr:row>
      <xdr:rowOff>85725</xdr:rowOff>
    </xdr:to>
    <xdr:graphicFrame>
      <xdr:nvGraphicFramePr>
        <xdr:cNvPr id="9" name="Chart 10"/>
        <xdr:cNvGraphicFramePr/>
      </xdr:nvGraphicFramePr>
      <xdr:xfrm>
        <a:off x="27203400" y="17268825"/>
        <a:ext cx="4800600" cy="3810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28</xdr:col>
      <xdr:colOff>1571625</xdr:colOff>
      <xdr:row>105</xdr:row>
      <xdr:rowOff>142875</xdr:rowOff>
    </xdr:from>
    <xdr:to>
      <xdr:col>34</xdr:col>
      <xdr:colOff>323850</xdr:colOff>
      <xdr:row>128</xdr:row>
      <xdr:rowOff>142875</xdr:rowOff>
    </xdr:to>
    <xdr:graphicFrame>
      <xdr:nvGraphicFramePr>
        <xdr:cNvPr id="10" name="Chart 11"/>
        <xdr:cNvGraphicFramePr/>
      </xdr:nvGraphicFramePr>
      <xdr:xfrm>
        <a:off x="34547175" y="17249775"/>
        <a:ext cx="5362575" cy="37242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37</xdr:col>
      <xdr:colOff>0</xdr:colOff>
      <xdr:row>16</xdr:row>
      <xdr:rowOff>0</xdr:rowOff>
    </xdr:from>
    <xdr:to>
      <xdr:col>46</xdr:col>
      <xdr:colOff>0</xdr:colOff>
      <xdr:row>39</xdr:row>
      <xdr:rowOff>133350</xdr:rowOff>
    </xdr:to>
    <xdr:graphicFrame>
      <xdr:nvGraphicFramePr>
        <xdr:cNvPr id="11" name="Chart 12"/>
        <xdr:cNvGraphicFramePr/>
      </xdr:nvGraphicFramePr>
      <xdr:xfrm>
        <a:off x="41576625" y="2695575"/>
        <a:ext cx="5486400" cy="3857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381000</xdr:colOff>
      <xdr:row>135</xdr:row>
      <xdr:rowOff>152400</xdr:rowOff>
    </xdr:from>
    <xdr:to>
      <xdr:col>9</xdr:col>
      <xdr:colOff>895350</xdr:colOff>
      <xdr:row>157</xdr:row>
      <xdr:rowOff>104775</xdr:rowOff>
    </xdr:to>
    <xdr:graphicFrame>
      <xdr:nvGraphicFramePr>
        <xdr:cNvPr id="12" name="Chart 13"/>
        <xdr:cNvGraphicFramePr/>
      </xdr:nvGraphicFramePr>
      <xdr:xfrm>
        <a:off x="7629525" y="22117050"/>
        <a:ext cx="5648325" cy="3552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8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2.00390625" style="0" customWidth="1"/>
    <col min="2" max="2" width="15.421875" style="0" customWidth="1"/>
    <col min="3" max="3" width="15.7109375" style="0" customWidth="1"/>
    <col min="4" max="4" width="14.140625" style="0" customWidth="1"/>
    <col min="5" max="5" width="14.421875" style="0" customWidth="1"/>
    <col min="6" max="6" width="17.00390625" style="0" customWidth="1"/>
    <col min="7" max="7" width="32.140625" style="0" customWidth="1"/>
    <col min="8" max="8" width="29.28125" style="0" customWidth="1"/>
    <col min="9" max="9" width="15.57421875" style="0" customWidth="1"/>
    <col min="10" max="10" width="14.8515625" style="0" customWidth="1"/>
    <col min="11" max="11" width="11.140625" style="0" customWidth="1"/>
    <col min="12" max="12" width="15.421875" style="0" customWidth="1"/>
    <col min="13" max="13" width="17.00390625" style="0" customWidth="1"/>
    <col min="15" max="15" width="30.7109375" style="0" customWidth="1"/>
    <col min="16" max="16" width="13.8515625" style="0" customWidth="1"/>
    <col min="17" max="17" width="21.421875" style="0" customWidth="1"/>
    <col min="18" max="18" width="22.00390625" style="0" customWidth="1"/>
    <col min="19" max="19" width="15.140625" style="0" customWidth="1"/>
    <col min="20" max="20" width="15.421875" style="0" customWidth="1"/>
    <col min="22" max="22" width="27.00390625" style="0" customWidth="1"/>
    <col min="23" max="23" width="15.7109375" style="0" customWidth="1"/>
    <col min="24" max="24" width="14.7109375" style="0" customWidth="1"/>
    <col min="25" max="25" width="13.8515625" style="0" customWidth="1"/>
    <col min="26" max="26" width="16.7109375" style="0" customWidth="1"/>
    <col min="27" max="27" width="16.421875" style="0" customWidth="1"/>
    <col min="29" max="29" width="30.421875" style="0" customWidth="1"/>
    <col min="30" max="30" width="13.8515625" style="0" customWidth="1"/>
    <col min="31" max="31" width="13.421875" style="0" customWidth="1"/>
    <col min="32" max="32" width="11.00390625" style="0" customWidth="1"/>
    <col min="33" max="33" width="13.7109375" style="0" customWidth="1"/>
    <col min="34" max="34" width="16.7109375" style="0" customWidth="1"/>
    <col min="35" max="35" width="11.57421875" style="0" customWidth="1"/>
  </cols>
  <sheetData>
    <row r="1" spans="1:46" ht="18">
      <c r="A1" s="11" t="s">
        <v>38</v>
      </c>
      <c r="AL1" t="s">
        <v>35</v>
      </c>
      <c r="AP1" t="s">
        <v>36</v>
      </c>
      <c r="AT1" t="s">
        <v>37</v>
      </c>
    </row>
    <row r="3" spans="1:47" ht="12.75">
      <c r="A3" s="1" t="s">
        <v>39</v>
      </c>
      <c r="B3" s="1" t="s">
        <v>43</v>
      </c>
      <c r="C3" s="1" t="s">
        <v>44</v>
      </c>
      <c r="AL3" t="s">
        <v>24</v>
      </c>
      <c r="AM3">
        <f>+A31</f>
        <v>2.5</v>
      </c>
      <c r="AP3" t="s">
        <v>24</v>
      </c>
      <c r="AQ3">
        <f>+$A46</f>
        <v>10</v>
      </c>
      <c r="AT3" t="s">
        <v>24</v>
      </c>
      <c r="AU3">
        <f>+$A66</f>
        <v>20</v>
      </c>
    </row>
    <row r="4" spans="1:46" ht="12.75">
      <c r="A4" s="4" t="s">
        <v>40</v>
      </c>
      <c r="B4" s="8">
        <v>0.9</v>
      </c>
      <c r="AL4" t="s">
        <v>30</v>
      </c>
      <c r="AP4" t="s">
        <v>30</v>
      </c>
      <c r="AT4" t="s">
        <v>30</v>
      </c>
    </row>
    <row r="5" spans="1:48" ht="12.75">
      <c r="A5" s="4" t="s">
        <v>41</v>
      </c>
      <c r="B5">
        <v>0.04</v>
      </c>
      <c r="AM5" t="s">
        <v>33</v>
      </c>
      <c r="AN5" t="s">
        <v>34</v>
      </c>
      <c r="AQ5" t="s">
        <v>33</v>
      </c>
      <c r="AR5" t="s">
        <v>34</v>
      </c>
      <c r="AU5" t="s">
        <v>33</v>
      </c>
      <c r="AV5" t="s">
        <v>34</v>
      </c>
    </row>
    <row r="6" spans="1:48" ht="12.75">
      <c r="A6" s="4" t="s">
        <v>42</v>
      </c>
      <c r="B6">
        <v>0.01</v>
      </c>
      <c r="AL6" t="s">
        <v>25</v>
      </c>
      <c r="AM6" s="5">
        <f>+$E31</f>
        <v>1.545563567403055E-07</v>
      </c>
      <c r="AN6" s="5">
        <f>+AM6/AM$12</f>
        <v>3.6820338369742166E-06</v>
      </c>
      <c r="AP6" t="s">
        <v>25</v>
      </c>
      <c r="AQ6" s="5">
        <f>+$E46</f>
        <v>1.1638693494723764E-23</v>
      </c>
      <c r="AR6" s="5">
        <f>+AQ6/AQ$12</f>
        <v>6.614104377692642E-22</v>
      </c>
      <c r="AT6" t="s">
        <v>25</v>
      </c>
      <c r="AU6" s="5">
        <f>+$E66</f>
        <v>3.701070662954242E-45</v>
      </c>
      <c r="AV6" s="5">
        <f>+AU6/AU$12</f>
        <v>6.210901337995125E-43</v>
      </c>
    </row>
    <row r="7" spans="1:48" ht="12.75">
      <c r="A7" s="4" t="s">
        <v>0</v>
      </c>
      <c r="B7">
        <v>0.04</v>
      </c>
      <c r="AL7" t="s">
        <v>26</v>
      </c>
      <c r="AM7" s="5">
        <f>+$L31</f>
        <v>0.00044660643468082194</v>
      </c>
      <c r="AN7" s="5">
        <f>+AM7/AM$12</f>
        <v>0.010639614176906686</v>
      </c>
      <c r="AP7" t="s">
        <v>26</v>
      </c>
      <c r="AQ7" s="5">
        <f>+$L46</f>
        <v>1.107026672078289E-06</v>
      </c>
      <c r="AR7" s="5">
        <f>+AQ7/AQ$12</f>
        <v>6.29107550717342E-05</v>
      </c>
      <c r="AT7" t="s">
        <v>26</v>
      </c>
      <c r="AU7" s="5">
        <f>+$L66</f>
        <v>3.7136607657355506E-10</v>
      </c>
      <c r="AV7" s="5">
        <f>+AU7/AU$12</f>
        <v>6.232029247546441E-08</v>
      </c>
    </row>
    <row r="8" spans="1:48" ht="12.75">
      <c r="A8" s="4" t="s">
        <v>1</v>
      </c>
      <c r="B8">
        <v>0.01</v>
      </c>
      <c r="AL8" t="s">
        <v>27</v>
      </c>
      <c r="AM8" s="5">
        <f>+$S31</f>
        <v>0.03830663065784872</v>
      </c>
      <c r="AN8" s="5">
        <f>+AM8/AM$12</f>
        <v>0.9125882185465011</v>
      </c>
      <c r="AP8" t="s">
        <v>27</v>
      </c>
      <c r="AQ8" s="5">
        <f>+$S46</f>
        <v>0.01722605400464827</v>
      </c>
      <c r="AR8" s="5">
        <f>+AQ8/AQ$12</f>
        <v>0.9789322079335173</v>
      </c>
      <c r="AT8" t="s">
        <v>27</v>
      </c>
      <c r="AU8" s="5">
        <f>+$S66</f>
        <v>0.005934738731421172</v>
      </c>
      <c r="AV8" s="5">
        <f>+AU8/AU$12</f>
        <v>0.9959300992706004</v>
      </c>
    </row>
    <row r="9" spans="1:48" ht="12.75">
      <c r="A9" s="9" t="s">
        <v>32</v>
      </c>
      <c r="B9" s="10">
        <f>SUM(B4:B8)</f>
        <v>1</v>
      </c>
      <c r="AL9" t="s">
        <v>28</v>
      </c>
      <c r="AM9" s="5">
        <f>+$Z31</f>
        <v>0.002564947248268611</v>
      </c>
      <c r="AN9" s="5">
        <f>+AM9/AM$12</f>
        <v>0.061105364783201124</v>
      </c>
      <c r="AP9" t="s">
        <v>28</v>
      </c>
      <c r="AQ9" s="5">
        <f>+$Z46</f>
        <v>0.00034626112654672996</v>
      </c>
      <c r="AR9" s="5">
        <f>+AQ9/AQ$12</f>
        <v>0.01967752852977652</v>
      </c>
      <c r="AT9" t="s">
        <v>28</v>
      </c>
      <c r="AU9" s="5">
        <f>+$Z66</f>
        <v>2.3979353551482106E-05</v>
      </c>
      <c r="AV9" s="5">
        <f>+AU9/AU$12</f>
        <v>0.00402406256513562</v>
      </c>
    </row>
    <row r="10" spans="3:48" ht="15.75">
      <c r="C10" s="6" t="s">
        <v>20</v>
      </c>
      <c r="D10" s="3" t="s">
        <v>45</v>
      </c>
      <c r="I10" s="6" t="s">
        <v>19</v>
      </c>
      <c r="J10" s="3" t="s">
        <v>46</v>
      </c>
      <c r="Q10" s="6" t="s">
        <v>21</v>
      </c>
      <c r="R10" s="3" t="s">
        <v>47</v>
      </c>
      <c r="X10" s="6" t="s">
        <v>22</v>
      </c>
      <c r="Y10" s="3" t="s">
        <v>45</v>
      </c>
      <c r="AE10" s="6" t="s">
        <v>23</v>
      </c>
      <c r="AF10" s="3" t="s">
        <v>46</v>
      </c>
      <c r="AL10" t="s">
        <v>29</v>
      </c>
      <c r="AM10" s="5">
        <f>+$AG31</f>
        <v>0.0006574721853731283</v>
      </c>
      <c r="AN10" s="5">
        <f>+AM10/AM$12</f>
        <v>0.01566312045955424</v>
      </c>
      <c r="AP10" t="s">
        <v>29</v>
      </c>
      <c r="AQ10" s="5">
        <f>+$AG46</f>
        <v>2.3357133940790886E-05</v>
      </c>
      <c r="AR10" s="5">
        <f>+AQ10/AQ$12</f>
        <v>0.0013273527816345767</v>
      </c>
      <c r="AT10" t="s">
        <v>29</v>
      </c>
      <c r="AU10" s="5">
        <f>+$AG66</f>
        <v>2.727778529640228E-07</v>
      </c>
      <c r="AV10" s="5">
        <f>+AU10/AU$12</f>
        <v>4.57758439715214E-05</v>
      </c>
    </row>
    <row r="11" spans="2:48" ht="12.75">
      <c r="B11" s="2" t="s">
        <v>6</v>
      </c>
      <c r="C11" s="2" t="s">
        <v>10</v>
      </c>
      <c r="G11" s="1"/>
      <c r="H11" s="1" t="s">
        <v>3</v>
      </c>
      <c r="I11" s="2" t="s">
        <v>6</v>
      </c>
      <c r="J11" s="2" t="s">
        <v>10</v>
      </c>
      <c r="P11" s="2" t="s">
        <v>6</v>
      </c>
      <c r="Q11" s="2" t="s">
        <v>10</v>
      </c>
      <c r="W11" s="2" t="s">
        <v>6</v>
      </c>
      <c r="X11" s="2" t="s">
        <v>10</v>
      </c>
      <c r="AD11" s="2" t="s">
        <v>6</v>
      </c>
      <c r="AE11" s="2" t="s">
        <v>10</v>
      </c>
      <c r="AL11" s="3" t="s">
        <v>31</v>
      </c>
      <c r="AM11" s="3" t="s">
        <v>31</v>
      </c>
      <c r="AN11" s="3" t="s">
        <v>31</v>
      </c>
      <c r="AP11" s="3" t="s">
        <v>31</v>
      </c>
      <c r="AQ11" s="3" t="s">
        <v>31</v>
      </c>
      <c r="AR11" s="3" t="s">
        <v>31</v>
      </c>
      <c r="AT11" s="3" t="s">
        <v>31</v>
      </c>
      <c r="AU11" s="3" t="s">
        <v>31</v>
      </c>
      <c r="AV11" s="3" t="s">
        <v>31</v>
      </c>
    </row>
    <row r="12" spans="1:47" ht="12.75">
      <c r="A12" s="1" t="s">
        <v>3</v>
      </c>
      <c r="B12">
        <v>0.02</v>
      </c>
      <c r="C12">
        <v>-0.0668</v>
      </c>
      <c r="G12" s="1"/>
      <c r="H12" s="1"/>
      <c r="I12">
        <v>0.002</v>
      </c>
      <c r="J12">
        <v>-0.00223</v>
      </c>
      <c r="O12" s="1" t="s">
        <v>3</v>
      </c>
      <c r="P12">
        <v>0.05</v>
      </c>
      <c r="Q12">
        <v>-0.002857</v>
      </c>
      <c r="V12" s="1" t="s">
        <v>3</v>
      </c>
      <c r="W12">
        <v>0.005</v>
      </c>
      <c r="X12">
        <v>-0.000666</v>
      </c>
      <c r="AC12" s="1" t="s">
        <v>3</v>
      </c>
      <c r="AD12">
        <v>0.002</v>
      </c>
      <c r="AE12">
        <v>-0.000445</v>
      </c>
      <c r="AL12" t="s">
        <v>32</v>
      </c>
      <c r="AM12" s="5">
        <f>+SUM(AM6:AM10)</f>
        <v>0.04197581108252802</v>
      </c>
      <c r="AP12" t="s">
        <v>32</v>
      </c>
      <c r="AQ12" s="5">
        <f>+SUM(AQ6:AQ10)</f>
        <v>0.017596779291807866</v>
      </c>
      <c r="AT12" t="s">
        <v>32</v>
      </c>
      <c r="AU12" s="5">
        <f>+SUM(AU6:AU10)</f>
        <v>0.005958991234191695</v>
      </c>
    </row>
    <row r="13" spans="1:32" ht="12.75">
      <c r="A13" s="1"/>
      <c r="B13" s="2" t="s">
        <v>9</v>
      </c>
      <c r="C13" s="2" t="s">
        <v>2</v>
      </c>
      <c r="D13" s="2" t="s">
        <v>7</v>
      </c>
      <c r="G13" s="1"/>
      <c r="H13" s="1" t="s">
        <v>4</v>
      </c>
      <c r="I13" s="2" t="s">
        <v>9</v>
      </c>
      <c r="J13" s="2" t="s">
        <v>2</v>
      </c>
      <c r="K13" s="2" t="s">
        <v>7</v>
      </c>
      <c r="O13" s="1"/>
      <c r="P13" s="2" t="s">
        <v>9</v>
      </c>
      <c r="Q13" s="2" t="s">
        <v>2</v>
      </c>
      <c r="R13" s="2" t="s">
        <v>7</v>
      </c>
      <c r="V13" s="1"/>
      <c r="W13" s="2" t="s">
        <v>9</v>
      </c>
      <c r="X13" s="2" t="s">
        <v>2</v>
      </c>
      <c r="Y13" s="2" t="s">
        <v>7</v>
      </c>
      <c r="AC13" s="1"/>
      <c r="AD13" s="2" t="s">
        <v>9</v>
      </c>
      <c r="AE13" s="2" t="s">
        <v>2</v>
      </c>
      <c r="AF13" s="2" t="s">
        <v>7</v>
      </c>
    </row>
    <row r="14" spans="1:32" ht="12.75">
      <c r="A14" s="1" t="s">
        <v>4</v>
      </c>
      <c r="B14">
        <v>0.5</v>
      </c>
      <c r="C14">
        <v>0.25</v>
      </c>
      <c r="D14">
        <v>0.00405</v>
      </c>
      <c r="G14" s="1"/>
      <c r="H14" s="1"/>
      <c r="I14">
        <v>2</v>
      </c>
      <c r="J14">
        <v>1</v>
      </c>
      <c r="K14">
        <v>0.00102</v>
      </c>
      <c r="O14" s="1" t="s">
        <v>4</v>
      </c>
      <c r="P14">
        <v>6</v>
      </c>
      <c r="Q14">
        <v>3</v>
      </c>
      <c r="R14">
        <v>0.4585</v>
      </c>
      <c r="V14" s="1" t="s">
        <v>4</v>
      </c>
      <c r="W14">
        <v>4</v>
      </c>
      <c r="X14">
        <v>2</v>
      </c>
      <c r="Y14">
        <v>0.02035</v>
      </c>
      <c r="AC14" s="1" t="s">
        <v>4</v>
      </c>
      <c r="AD14">
        <v>6</v>
      </c>
      <c r="AE14">
        <v>3</v>
      </c>
      <c r="AF14">
        <v>0.0051</v>
      </c>
    </row>
    <row r="15" spans="1:48" ht="12.75">
      <c r="A15" s="1"/>
      <c r="B15" s="2" t="s">
        <v>9</v>
      </c>
      <c r="C15" s="2" t="s">
        <v>2</v>
      </c>
      <c r="D15" s="2" t="s">
        <v>7</v>
      </c>
      <c r="G15" s="1"/>
      <c r="H15" s="1" t="s">
        <v>5</v>
      </c>
      <c r="I15" s="2" t="s">
        <v>9</v>
      </c>
      <c r="J15" s="2" t="s">
        <v>2</v>
      </c>
      <c r="K15" s="2" t="s">
        <v>7</v>
      </c>
      <c r="O15" s="1"/>
      <c r="P15" s="2" t="s">
        <v>9</v>
      </c>
      <c r="Q15" s="2" t="s">
        <v>2</v>
      </c>
      <c r="R15" s="2" t="s">
        <v>7</v>
      </c>
      <c r="V15" s="1"/>
      <c r="W15" s="2" t="s">
        <v>9</v>
      </c>
      <c r="X15" s="2" t="s">
        <v>2</v>
      </c>
      <c r="Y15" s="2" t="s">
        <v>7</v>
      </c>
      <c r="AC15" s="1"/>
      <c r="AD15" s="2" t="s">
        <v>9</v>
      </c>
      <c r="AE15" s="2" t="s">
        <v>2</v>
      </c>
      <c r="AF15" s="2" t="s">
        <v>7</v>
      </c>
      <c r="AM15" s="5"/>
      <c r="AN15" s="5"/>
      <c r="AQ15" s="5"/>
      <c r="AR15" s="5"/>
      <c r="AU15" s="5"/>
      <c r="AV15" s="5"/>
    </row>
    <row r="16" spans="1:48" ht="12.75">
      <c r="A16" s="1" t="s">
        <v>5</v>
      </c>
      <c r="B16">
        <v>0.5</v>
      </c>
      <c r="C16">
        <v>0.25</v>
      </c>
      <c r="D16">
        <v>0.0102</v>
      </c>
      <c r="G16" s="1"/>
      <c r="H16" s="1"/>
      <c r="I16">
        <v>2</v>
      </c>
      <c r="J16">
        <v>1</v>
      </c>
      <c r="K16">
        <v>0.005</v>
      </c>
      <c r="O16" s="1" t="s">
        <v>5</v>
      </c>
      <c r="P16">
        <v>6</v>
      </c>
      <c r="Q16">
        <v>2</v>
      </c>
      <c r="R16">
        <v>12.31</v>
      </c>
      <c r="V16" s="1" t="s">
        <v>5</v>
      </c>
      <c r="W16">
        <v>4</v>
      </c>
      <c r="X16">
        <v>2</v>
      </c>
      <c r="Y16">
        <v>0.1675</v>
      </c>
      <c r="AC16" s="1" t="s">
        <v>5</v>
      </c>
      <c r="AD16">
        <v>6</v>
      </c>
      <c r="AE16">
        <v>3</v>
      </c>
      <c r="AF16">
        <v>0.075</v>
      </c>
      <c r="AM16" s="5"/>
      <c r="AN16" s="5"/>
      <c r="AQ16" s="5"/>
      <c r="AR16" s="5"/>
      <c r="AU16" s="5"/>
      <c r="AV16" s="5"/>
    </row>
    <row r="17" spans="1:48" ht="12.75">
      <c r="A17" s="1"/>
      <c r="B17" s="2" t="s">
        <v>7</v>
      </c>
      <c r="C17" s="2" t="s">
        <v>8</v>
      </c>
      <c r="G17" s="1"/>
      <c r="H17" s="1" t="s">
        <v>13</v>
      </c>
      <c r="I17" s="2" t="s">
        <v>7</v>
      </c>
      <c r="J17" s="2" t="s">
        <v>8</v>
      </c>
      <c r="O17" s="1"/>
      <c r="P17" s="2" t="s">
        <v>7</v>
      </c>
      <c r="Q17" s="2" t="s">
        <v>8</v>
      </c>
      <c r="V17" s="1"/>
      <c r="W17" s="2" t="s">
        <v>7</v>
      </c>
      <c r="X17" s="2" t="s">
        <v>8</v>
      </c>
      <c r="AC17" s="1"/>
      <c r="AD17" s="2" t="s">
        <v>7</v>
      </c>
      <c r="AE17" s="2" t="s">
        <v>8</v>
      </c>
      <c r="AM17" s="5"/>
      <c r="AN17" s="5"/>
      <c r="AQ17" s="5"/>
      <c r="AR17" s="5"/>
      <c r="AU17" s="5"/>
      <c r="AV17" s="5"/>
    </row>
    <row r="18" spans="1:48" ht="12.75">
      <c r="A18" s="1" t="s">
        <v>13</v>
      </c>
      <c r="B18">
        <v>0.0366</v>
      </c>
      <c r="C18">
        <v>-4.95</v>
      </c>
      <c r="G18" s="1"/>
      <c r="H18" s="1"/>
      <c r="I18">
        <v>0.0033</v>
      </c>
      <c r="J18">
        <v>-0.8</v>
      </c>
      <c r="O18" s="1" t="s">
        <v>13</v>
      </c>
      <c r="P18">
        <v>0.05</v>
      </c>
      <c r="Q18">
        <v>-0.10656</v>
      </c>
      <c r="V18" s="1" t="s">
        <v>13</v>
      </c>
      <c r="W18">
        <v>0.005</v>
      </c>
      <c r="X18">
        <v>-0.267</v>
      </c>
      <c r="AC18" s="1" t="s">
        <v>13</v>
      </c>
      <c r="AD18">
        <v>0.002</v>
      </c>
      <c r="AE18">
        <v>-0.445</v>
      </c>
      <c r="AM18" s="5"/>
      <c r="AN18" s="5"/>
      <c r="AQ18" s="5"/>
      <c r="AR18" s="5"/>
      <c r="AU18" s="5"/>
      <c r="AV18" s="5"/>
    </row>
    <row r="19" spans="1:48" ht="12.75">
      <c r="A19" s="1"/>
      <c r="B19" s="2" t="s">
        <v>11</v>
      </c>
      <c r="C19" s="2" t="s">
        <v>12</v>
      </c>
      <c r="D19" s="2" t="s">
        <v>8</v>
      </c>
      <c r="G19" s="1"/>
      <c r="H19" s="1" t="s">
        <v>14</v>
      </c>
      <c r="I19" s="2" t="s">
        <v>11</v>
      </c>
      <c r="J19" s="2" t="s">
        <v>12</v>
      </c>
      <c r="K19" s="2" t="s">
        <v>8</v>
      </c>
      <c r="O19" s="1"/>
      <c r="P19" s="2" t="s">
        <v>11</v>
      </c>
      <c r="Q19" s="2" t="s">
        <v>12</v>
      </c>
      <c r="R19" s="2" t="s">
        <v>8</v>
      </c>
      <c r="V19" s="1"/>
      <c r="W19" s="2" t="s">
        <v>11</v>
      </c>
      <c r="X19" s="2" t="s">
        <v>12</v>
      </c>
      <c r="Y19" s="2" t="s">
        <v>8</v>
      </c>
      <c r="AC19" s="1"/>
      <c r="AD19" s="2" t="s">
        <v>11</v>
      </c>
      <c r="AE19" s="2" t="s">
        <v>12</v>
      </c>
      <c r="AF19" s="2" t="s">
        <v>8</v>
      </c>
      <c r="AM19" s="5"/>
      <c r="AN19" s="5"/>
      <c r="AQ19" s="5"/>
      <c r="AR19" s="5"/>
      <c r="AU19" s="5"/>
      <c r="AV19" s="5"/>
    </row>
    <row r="20" spans="1:48" ht="12.75">
      <c r="A20" s="1" t="s">
        <v>14</v>
      </c>
      <c r="B20">
        <v>0.01</v>
      </c>
      <c r="C20">
        <v>0.5</v>
      </c>
      <c r="D20">
        <v>-6.94</v>
      </c>
      <c r="I20">
        <v>0.00154</v>
      </c>
      <c r="J20">
        <v>1</v>
      </c>
      <c r="K20">
        <v>-6.9</v>
      </c>
      <c r="O20" s="1" t="s">
        <v>14</v>
      </c>
      <c r="P20">
        <v>0.05</v>
      </c>
      <c r="Q20">
        <v>2</v>
      </c>
      <c r="R20">
        <v>-0.11676</v>
      </c>
      <c r="V20" s="1" t="s">
        <v>14</v>
      </c>
      <c r="W20">
        <v>0.005</v>
      </c>
      <c r="X20">
        <v>2</v>
      </c>
      <c r="Y20">
        <v>-0.334</v>
      </c>
      <c r="AC20" s="1" t="s">
        <v>14</v>
      </c>
      <c r="AD20">
        <v>0.002</v>
      </c>
      <c r="AE20">
        <v>3</v>
      </c>
      <c r="AF20">
        <v>-1.03</v>
      </c>
      <c r="AL20" s="3"/>
      <c r="AM20" s="7"/>
      <c r="AN20" s="7"/>
      <c r="AP20" s="3"/>
      <c r="AQ20" s="7"/>
      <c r="AR20" s="7"/>
      <c r="AT20" s="3"/>
      <c r="AU20" s="7"/>
      <c r="AV20" s="7"/>
    </row>
    <row r="21" spans="1:48" ht="12.75">
      <c r="A21" s="1"/>
      <c r="O21" s="1"/>
      <c r="V21" s="1"/>
      <c r="AC21" s="1"/>
      <c r="AM21" s="5"/>
      <c r="AN21" s="5"/>
      <c r="AQ21" s="5"/>
      <c r="AR21" s="5"/>
      <c r="AU21" s="5"/>
      <c r="AV21" s="5"/>
    </row>
    <row r="22" spans="39:48" ht="12.75">
      <c r="AM22" s="5"/>
      <c r="AN22" s="5"/>
      <c r="AQ22" s="5"/>
      <c r="AR22" s="5"/>
      <c r="AU22" s="5"/>
      <c r="AV22" s="5"/>
    </row>
    <row r="23" spans="1:48" ht="12.75">
      <c r="A23" s="4" t="s">
        <v>18</v>
      </c>
      <c r="B23" s="5">
        <f>SUM(B26:B76)</f>
        <v>0.02</v>
      </c>
      <c r="C23" s="5">
        <f>SUM(C26:C76)</f>
        <v>0.008214340405617276</v>
      </c>
      <c r="D23" s="5">
        <f>SUM(D26:D76)</f>
        <v>0.0055484940889504435</v>
      </c>
      <c r="E23" s="5">
        <f>SUM(E26:E76)</f>
        <v>0.03996344285134645</v>
      </c>
      <c r="F23" s="5">
        <f>SUM(F26:F76)</f>
        <v>0.010321163975895786</v>
      </c>
      <c r="H23" s="4" t="s">
        <v>18</v>
      </c>
      <c r="I23" s="5">
        <f>SUM(I26:I76)</f>
        <v>0.002885</v>
      </c>
      <c r="J23" s="5">
        <f>SUM(J26:J76)</f>
        <v>0.0020165560687365035</v>
      </c>
      <c r="K23" s="5">
        <f>SUM(K26:K76)</f>
        <v>0.0020828135530667775</v>
      </c>
      <c r="L23" s="5">
        <f>SUM(L26:L76)</f>
        <v>0.010009707765845387</v>
      </c>
      <c r="M23" s="5">
        <f>SUM(M26:M76)</f>
        <v>0.002360491153832087</v>
      </c>
      <c r="O23" s="4" t="s">
        <v>18</v>
      </c>
      <c r="P23" s="5">
        <f>SUM(P26:P76)</f>
        <v>0.9000449999999997</v>
      </c>
      <c r="Q23" s="5">
        <f>SUM(Q26:Q76)</f>
        <v>0.9000348337344714</v>
      </c>
      <c r="R23" s="5">
        <f>SUM(R26:R76)</f>
        <v>0.8999990458190834</v>
      </c>
      <c r="S23" s="5">
        <f>SUM(S26:S76)</f>
        <v>0.9000066308216625</v>
      </c>
      <c r="T23" s="5">
        <f>SUM(T26:T76)</f>
        <v>0.8999885253612274</v>
      </c>
      <c r="V23" s="4" t="s">
        <v>18</v>
      </c>
      <c r="W23" s="5">
        <f>SUM(W26:W76)</f>
        <v>0.04003999999999999</v>
      </c>
      <c r="X23" s="5">
        <f>SUM(X26:X76)</f>
        <v>0.04002588291706064</v>
      </c>
      <c r="Y23" s="5">
        <f>SUM(Y26:Y76)</f>
        <v>0.03998139015233558</v>
      </c>
      <c r="Z23" s="5">
        <f>SUM(Z26:Z76)</f>
        <v>0.03996460836824353</v>
      </c>
      <c r="AA23" s="5">
        <f>SUM(AA26:AA76)</f>
        <v>0.039996987386565</v>
      </c>
      <c r="AC23" s="4" t="s">
        <v>18</v>
      </c>
      <c r="AD23" s="5">
        <f>SUM(AD26:AD76)</f>
        <v>0.00999</v>
      </c>
      <c r="AE23" s="5">
        <f>SUM(AE26:AE76)</f>
        <v>0.010011292588976668</v>
      </c>
      <c r="AF23" s="5">
        <f>SUM(AF26:AF76)</f>
        <v>0.010024817352596112</v>
      </c>
      <c r="AG23" s="5">
        <f>SUM(AG26:AG76)</f>
        <v>0.010025698522572825</v>
      </c>
      <c r="AH23" s="5">
        <f>SUM(AH26:AH76)</f>
        <v>0.009968951439644366</v>
      </c>
      <c r="AM23" s="5"/>
      <c r="AN23" s="5"/>
      <c r="AQ23" s="5"/>
      <c r="AR23" s="5"/>
      <c r="AU23" s="5"/>
      <c r="AV23" s="5"/>
    </row>
    <row r="24" spans="1:48" ht="12.75">
      <c r="A24" s="4" t="s">
        <v>48</v>
      </c>
      <c r="B24" s="5">
        <f>MAX(B26:B76)</f>
        <v>0.02</v>
      </c>
      <c r="C24" s="5">
        <f>MAX(C26:C76)</f>
        <v>0.006462864942503209</v>
      </c>
      <c r="D24" s="5">
        <f>MAX(D26:D76)</f>
        <v>0.003338069137034197</v>
      </c>
      <c r="E24" s="5">
        <f>MAX(E26:E76)</f>
        <v>0.0366</v>
      </c>
      <c r="F24" s="5">
        <f>MAX(F26:F76)</f>
        <v>0.01</v>
      </c>
      <c r="H24" s="4" t="s">
        <v>48</v>
      </c>
      <c r="I24" s="5">
        <f>MAX(I26:I76)</f>
        <v>0.002</v>
      </c>
      <c r="J24" s="5">
        <f>MAX(J26:J76)</f>
        <v>0.0004069211260094613</v>
      </c>
      <c r="K24" s="5">
        <f>MAX(K26:K76)</f>
        <v>0.0004371957199812391</v>
      </c>
      <c r="L24" s="5">
        <f>MAX(L26:L76)</f>
        <v>0.0033</v>
      </c>
      <c r="M24" s="5">
        <f>MAX(M26:M76)</f>
        <v>0.00154</v>
      </c>
      <c r="O24" s="4" t="s">
        <v>48</v>
      </c>
      <c r="P24" s="5">
        <f>MAX(P26:P76)</f>
        <v>0.05</v>
      </c>
      <c r="Q24" s="5">
        <f>MAX(Q26:Q76)</f>
        <v>0.06097167852135229</v>
      </c>
      <c r="R24" s="5">
        <f>MAX(R26:R76)</f>
        <v>0.04481656764802759</v>
      </c>
      <c r="S24" s="5">
        <f>MAX(S26:S76)</f>
        <v>0.05</v>
      </c>
      <c r="T24" s="5">
        <f>MAX(T26:T76)</f>
        <v>0.05</v>
      </c>
      <c r="V24" s="4" t="s">
        <v>48</v>
      </c>
      <c r="W24" s="5">
        <f>MAX(W26:W76)</f>
        <v>0.005</v>
      </c>
      <c r="X24" s="5">
        <f>MAX(X26:X76)</f>
        <v>0.004059237703084577</v>
      </c>
      <c r="Y24" s="5">
        <f>MAX(Y26:Y76)</f>
        <v>0.0045217434454795005</v>
      </c>
      <c r="Z24" s="5">
        <f>MAX(Z26:Z76)</f>
        <v>0.005</v>
      </c>
      <c r="AA24" s="5">
        <f>MAX(AA26:AA76)</f>
        <v>0.005</v>
      </c>
      <c r="AC24" s="4" t="s">
        <v>48</v>
      </c>
      <c r="AD24" s="5">
        <f>MAX(AD26:AD76)</f>
        <v>0.002</v>
      </c>
      <c r="AE24" s="5">
        <f>MAX(AE26:AE76)</f>
        <v>0.0006782018766824355</v>
      </c>
      <c r="AF24" s="5">
        <f>MAX(AF26:AF76)</f>
        <v>0.001925658670313035</v>
      </c>
      <c r="AG24" s="5">
        <f>MAX(AG26:AG76)</f>
        <v>0.002</v>
      </c>
      <c r="AH24" s="5">
        <f>MAX(AH26:AH76)</f>
        <v>0.002</v>
      </c>
      <c r="AM24" s="5"/>
      <c r="AN24" s="5"/>
      <c r="AQ24" s="5"/>
      <c r="AR24" s="5"/>
      <c r="AU24" s="5"/>
      <c r="AV24" s="5"/>
    </row>
    <row r="25" spans="1:48" ht="12.75">
      <c r="A25" s="1" t="s">
        <v>15</v>
      </c>
      <c r="B25" s="1" t="s">
        <v>3</v>
      </c>
      <c r="C25" s="1" t="s">
        <v>4</v>
      </c>
      <c r="D25" s="1" t="s">
        <v>5</v>
      </c>
      <c r="E25" s="1" t="s">
        <v>13</v>
      </c>
      <c r="F25" s="1" t="s">
        <v>14</v>
      </c>
      <c r="H25" s="1" t="s">
        <v>15</v>
      </c>
      <c r="I25" s="1" t="s">
        <v>3</v>
      </c>
      <c r="J25" s="1" t="s">
        <v>4</v>
      </c>
      <c r="K25" s="1" t="s">
        <v>5</v>
      </c>
      <c r="L25" s="1" t="s">
        <v>13</v>
      </c>
      <c r="M25" s="1" t="s">
        <v>14</v>
      </c>
      <c r="O25" s="1" t="s">
        <v>15</v>
      </c>
      <c r="P25" s="1" t="s">
        <v>3</v>
      </c>
      <c r="Q25" s="1" t="s">
        <v>4</v>
      </c>
      <c r="R25" s="1" t="s">
        <v>5</v>
      </c>
      <c r="S25" s="1" t="s">
        <v>13</v>
      </c>
      <c r="T25" s="1" t="s">
        <v>14</v>
      </c>
      <c r="V25" s="1" t="s">
        <v>15</v>
      </c>
      <c r="W25" s="1" t="s">
        <v>3</v>
      </c>
      <c r="X25" s="1" t="s">
        <v>4</v>
      </c>
      <c r="Y25" s="1" t="s">
        <v>5</v>
      </c>
      <c r="Z25" s="1" t="s">
        <v>13</v>
      </c>
      <c r="AA25" s="1" t="s">
        <v>14</v>
      </c>
      <c r="AC25" s="1" t="s">
        <v>15</v>
      </c>
      <c r="AD25" s="1" t="s">
        <v>3</v>
      </c>
      <c r="AE25" s="1" t="s">
        <v>4</v>
      </c>
      <c r="AF25" s="1" t="s">
        <v>5</v>
      </c>
      <c r="AG25" s="1" t="s">
        <v>13</v>
      </c>
      <c r="AH25" s="1" t="s">
        <v>14</v>
      </c>
      <c r="AM25" s="5"/>
      <c r="AN25" s="5"/>
      <c r="AQ25" s="5"/>
      <c r="AR25" s="5"/>
      <c r="AU25" s="5"/>
      <c r="AV25" s="5"/>
    </row>
    <row r="26" spans="1:48" ht="12.75">
      <c r="A26">
        <v>0</v>
      </c>
      <c r="B26" s="5">
        <f aca="true" t="shared" si="0" ref="B26:B57">+IF((B$12+(C$12*A26))&lt;0,0,(B$12+(C$12*A26)))</f>
        <v>0.02</v>
      </c>
      <c r="C26" s="5">
        <f aca="true" t="shared" si="1" ref="C26:C57">D$14*NORMDIST(A26,B$14,C$14,FALSE)</f>
        <v>0.0008746536575136464</v>
      </c>
      <c r="D26" s="5">
        <v>0</v>
      </c>
      <c r="E26" s="5">
        <f aca="true" t="shared" si="2" ref="E26:E57">+IF((B$18*EXP(C$18*A26))&lt;0,0,(B$18*EXP(C$18*A26)))</f>
        <v>0.0366</v>
      </c>
      <c r="F26" s="5">
        <f aca="true" t="shared" si="3" ref="F26:F57">+IF(C$20=0,B$20*EXP(A26*D$20),IF(C$20&gt;=A26,+A26*(B$20/C$20),(IF((B$20*EXP(D$20*(A26)))&lt;0,0,(B$20*EXP(D$20*(A26-C$20)))))))</f>
        <v>0</v>
      </c>
      <c r="H26">
        <v>0</v>
      </c>
      <c r="I26" s="5">
        <f aca="true" t="shared" si="4" ref="I26:I57">+IF((I$12+(J$12*H26))&lt;0,0,(I$12+(J$12*H26)))</f>
        <v>0.002</v>
      </c>
      <c r="J26" s="5">
        <f aca="true" t="shared" si="5" ref="J26:J57">K$14*NORMDIST(H26,I$14,J$14,FALSE)</f>
        <v>5.5070785843451814E-05</v>
      </c>
      <c r="K26" s="5">
        <v>0</v>
      </c>
      <c r="L26" s="5">
        <f aca="true" t="shared" si="6" ref="L26:L57">+IF((I$18*EXP(J$18*H26))&lt;0,0,(I$18*EXP(J$18*H26)))</f>
        <v>0.0033</v>
      </c>
      <c r="M26" s="5">
        <f aca="true" t="shared" si="7" ref="M26:M57">+IF(J$20=0,I$20*EXP(H26*K$20),IF(J$20&gt;=H26,+H26*(I$20/J$20),(IF((I$20*EXP(K$20*(H26)))&lt;0,0,(I$20*EXP(K$20*(H26-J$20)))))))</f>
        <v>0</v>
      </c>
      <c r="O26">
        <v>0</v>
      </c>
      <c r="P26" s="5">
        <f aca="true" t="shared" si="8" ref="P26:P57">+IF((P$12+(Q$12*O26))&lt;0,0,(P$12+(Q$12*O26)))</f>
        <v>0.05</v>
      </c>
      <c r="Q26" s="5">
        <f aca="true" t="shared" si="9" ref="Q26:Q57">R$14*NORMDIST(O26,P$14,Q$14,FALSE)</f>
        <v>0.008251619382098908</v>
      </c>
      <c r="R26" s="5">
        <v>0</v>
      </c>
      <c r="S26" s="5">
        <f aca="true" t="shared" si="10" ref="S26:S57">+IF((P$18*EXP(Q$18*O26))&lt;0,0,(P$18*EXP(Q$18*O26)))</f>
        <v>0.05</v>
      </c>
      <c r="T26" s="5">
        <f aca="true" t="shared" si="11" ref="T26:T76">+IF(Q$20=0,P$20*EXP(O26*R$20),IF(Q$20&gt;=O26,+O26*(P$20/Q$20),(IF((P$20*EXP(R$20*(O26)))&lt;0,0,(P$20*EXP(R$20*(O26-Q$20)))))))</f>
        <v>0</v>
      </c>
      <c r="V26">
        <v>0</v>
      </c>
      <c r="W26" s="5">
        <f aca="true" t="shared" si="12" ref="W26:W76">+IF((W$12+(X$12*V26))&lt;0,0,(W$12+(X$12*V26)))</f>
        <v>0.005</v>
      </c>
      <c r="X26" s="5">
        <f aca="true" t="shared" si="13" ref="X26:X57">Y$14*NORMDIST(V26,W$14,X$14,FALSE)</f>
        <v>0.0005493580842716884</v>
      </c>
      <c r="Y26" s="5">
        <v>0.0032</v>
      </c>
      <c r="Z26" s="5">
        <f aca="true" t="shared" si="14" ref="Z26:Z57">+IF((W$18*EXP(X$18*V26))&lt;0,0,(W$18*EXP(X$18*V26)))</f>
        <v>0.005</v>
      </c>
      <c r="AA26" s="5">
        <f aca="true" t="shared" si="15" ref="AA26:AA57">+IF(X$20=0,W$20*EXP(V26*Y$20),IF(X$20&gt;=V26,+V26*(W$20/X$20),(IF((W$20*EXP(Y$20*(V26)))&lt;0,0,(W$20*EXP(Y$20*(V26-X$20)))))))</f>
        <v>0</v>
      </c>
      <c r="AC26">
        <v>0</v>
      </c>
      <c r="AD26" s="5">
        <f aca="true" t="shared" si="16" ref="AD26:AD57">+IF((AD$12+(AE$12*AC26))&lt;0,0,(AD$12+(AE$12*AC26)))</f>
        <v>0.002</v>
      </c>
      <c r="AE26" s="5">
        <f aca="true" t="shared" si="17" ref="AE26:AE57">AF$14*NORMDIST(AC26,AD$14,AE$14,FALSE)</f>
        <v>9.178464307241971E-05</v>
      </c>
      <c r="AF26" s="5">
        <v>0</v>
      </c>
      <c r="AG26" s="5">
        <f aca="true" t="shared" si="18" ref="AG26:AG57">+IF((AD$18*EXP(AE$18*AC26))&lt;0,0,(AD$18*EXP(AE$18*AC26)))</f>
        <v>0.002</v>
      </c>
      <c r="AH26" s="5">
        <f aca="true" t="shared" si="19" ref="AH26:AH57">+IF(AE$20=0,AD$20*EXP(AC26*AF$20),IF(AE$20&gt;=AC26,+AC26*(AD$20/AE$20),(IF((AD$20*EXP(AF$20*(AC26)))&lt;0,0,(AD$20*EXP(AF$20*(AC26-AE$20)))))))</f>
        <v>0</v>
      </c>
      <c r="AM26" s="5"/>
      <c r="AN26" s="5"/>
      <c r="AQ26" s="5"/>
      <c r="AR26" s="5"/>
      <c r="AU26" s="5"/>
      <c r="AV26" s="5"/>
    </row>
    <row r="27" spans="1:48" ht="12.75">
      <c r="A27">
        <v>0.5</v>
      </c>
      <c r="B27" s="5">
        <f t="shared" si="0"/>
        <v>0</v>
      </c>
      <c r="C27" s="5">
        <f t="shared" si="1"/>
        <v>0.006462864942503209</v>
      </c>
      <c r="D27" s="5">
        <f aca="true" t="shared" si="20" ref="D27:D76">+D$16*((1/((A27^2)*C$16*SQRT(2*PI()))))*EXP(-((LN(A27^2)-B$16)^2)/(2*C$16^2))</f>
        <v>2.8281494634213083E-14</v>
      </c>
      <c r="E27" s="5">
        <f t="shared" si="2"/>
        <v>0.0030803654434175595</v>
      </c>
      <c r="F27" s="5">
        <f t="shared" si="3"/>
        <v>0.01</v>
      </c>
      <c r="H27">
        <v>0.5</v>
      </c>
      <c r="I27" s="5">
        <f t="shared" si="4"/>
        <v>0.0008849999999999999</v>
      </c>
      <c r="J27" s="5">
        <f t="shared" si="5"/>
        <v>0.00013210794757920956</v>
      </c>
      <c r="K27" s="5">
        <f aca="true" t="shared" si="21" ref="K27:K58">+K$16*((1/((H27^2)*J$16*SQRT(2*PI()))))*EXP(-((LN(H27^2)-I$16)^2)/(2*J$16^2))</f>
        <v>2.5817544217459668E-05</v>
      </c>
      <c r="L27" s="5">
        <f t="shared" si="6"/>
        <v>0.0022120561519176096</v>
      </c>
      <c r="M27" s="5">
        <f t="shared" si="7"/>
        <v>0.00077</v>
      </c>
      <c r="O27">
        <v>0.5</v>
      </c>
      <c r="P27" s="5">
        <f t="shared" si="8"/>
        <v>0.048571500000000004</v>
      </c>
      <c r="Q27" s="5">
        <f t="shared" si="9"/>
        <v>0.011357222830599442</v>
      </c>
      <c r="R27" s="5">
        <f aca="true" t="shared" si="22" ref="R27:R58">+R$16*((1/((O27^2)*Q$16*SQRT(2*PI()))))*EXP(-((LN(O27^2)-P$16)^2)/(2*Q$16^2))</f>
        <v>0.010726398127914247</v>
      </c>
      <c r="S27" s="5">
        <f t="shared" si="10"/>
        <v>0.047405725162591505</v>
      </c>
      <c r="T27" s="5">
        <f t="shared" si="11"/>
        <v>0.0125</v>
      </c>
      <c r="V27">
        <v>0.5</v>
      </c>
      <c r="W27" s="5">
        <f t="shared" si="12"/>
        <v>0.004667</v>
      </c>
      <c r="X27" s="5">
        <f t="shared" si="13"/>
        <v>0.0008778717190597547</v>
      </c>
      <c r="Y27" s="5">
        <f aca="true" t="shared" si="23" ref="Y27:Y58">+Y$16*((1/((V27^2)*X$16*SQRT(2*PI()))))*EXP(-((LN(V27^2)-W$16)^2)/(2*X$16^2))</f>
        <v>0.0035561237967907796</v>
      </c>
      <c r="Z27" s="5">
        <f t="shared" si="14"/>
        <v>0.004375137344888084</v>
      </c>
      <c r="AA27" s="5">
        <f t="shared" si="15"/>
        <v>0.00125</v>
      </c>
      <c r="AC27">
        <v>0.5</v>
      </c>
      <c r="AD27" s="5">
        <f t="shared" si="16"/>
        <v>0.0017775</v>
      </c>
      <c r="AE27" s="5">
        <f t="shared" si="17"/>
        <v>0.00012632897805028823</v>
      </c>
      <c r="AF27" s="5">
        <f aca="true" t="shared" si="24" ref="AF27:AF58">+AF$16*((1/((AC27^2)*AE$16*SQRT(2*PI()))))*EXP(-((LN(AC27^2)-AD$16)^2)/(2*AE$16^2))</f>
        <v>0.001925658670313035</v>
      </c>
      <c r="AG27" s="5">
        <f t="shared" si="18"/>
        <v>0.0016010300135004577</v>
      </c>
      <c r="AH27" s="5">
        <f t="shared" si="19"/>
        <v>0.0003333333333333333</v>
      </c>
      <c r="AM27" s="5"/>
      <c r="AN27" s="5"/>
      <c r="AQ27" s="5"/>
      <c r="AR27" s="5"/>
      <c r="AU27" s="5"/>
      <c r="AV27" s="5"/>
    </row>
    <row r="28" spans="1:48" ht="12.75">
      <c r="A28">
        <f>+A27+0.5</f>
        <v>1</v>
      </c>
      <c r="B28" s="5">
        <f t="shared" si="0"/>
        <v>0</v>
      </c>
      <c r="C28" s="5">
        <f t="shared" si="1"/>
        <v>0.0008746536575136464</v>
      </c>
      <c r="D28" s="5">
        <f t="shared" si="20"/>
        <v>0.002202831433738073</v>
      </c>
      <c r="E28" s="5">
        <f t="shared" si="2"/>
        <v>0.00025925276680330755</v>
      </c>
      <c r="F28" s="5">
        <f t="shared" si="3"/>
        <v>0.0003111703066106086</v>
      </c>
      <c r="H28">
        <f>+H27+0.5</f>
        <v>1</v>
      </c>
      <c r="I28" s="5">
        <f t="shared" si="4"/>
        <v>0</v>
      </c>
      <c r="J28" s="5">
        <f t="shared" si="5"/>
        <v>0.0002468101390095262</v>
      </c>
      <c r="K28" s="5">
        <f t="shared" si="21"/>
        <v>0.0002699548325659403</v>
      </c>
      <c r="L28" s="5">
        <f t="shared" si="6"/>
        <v>0.0014827855815868311</v>
      </c>
      <c r="M28" s="5">
        <f t="shared" si="7"/>
        <v>0.00154</v>
      </c>
      <c r="O28">
        <f>+O27+0.5</f>
        <v>1</v>
      </c>
      <c r="P28" s="5">
        <f t="shared" si="8"/>
        <v>0.047143000000000004</v>
      </c>
      <c r="Q28" s="5">
        <f t="shared" si="9"/>
        <v>0.015203422712158422</v>
      </c>
      <c r="R28" s="5">
        <f t="shared" si="22"/>
        <v>0.027278026975478438</v>
      </c>
      <c r="S28" s="5">
        <f t="shared" si="10"/>
        <v>0.04494605556382322</v>
      </c>
      <c r="T28" s="5">
        <f t="shared" si="11"/>
        <v>0.025</v>
      </c>
      <c r="V28">
        <f>+V27+0.5</f>
        <v>1</v>
      </c>
      <c r="W28" s="5">
        <f t="shared" si="12"/>
        <v>0.004334</v>
      </c>
      <c r="X28" s="5">
        <f t="shared" si="13"/>
        <v>0.0013178415359004483</v>
      </c>
      <c r="Y28" s="5">
        <f t="shared" si="23"/>
        <v>0.0045217434454795005</v>
      </c>
      <c r="Z28" s="5">
        <f t="shared" si="14"/>
        <v>0.0038283653573268697</v>
      </c>
      <c r="AA28" s="5">
        <f t="shared" si="15"/>
        <v>0.0025</v>
      </c>
      <c r="AC28">
        <f>+AC27+0.5</f>
        <v>1</v>
      </c>
      <c r="AD28" s="5">
        <f t="shared" si="16"/>
        <v>0.001555</v>
      </c>
      <c r="AE28" s="5">
        <f t="shared" si="17"/>
        <v>0.00016911113594767274</v>
      </c>
      <c r="AF28" s="5">
        <f t="shared" si="24"/>
        <v>0.0013497741628297015</v>
      </c>
      <c r="AG28" s="5">
        <f t="shared" si="18"/>
        <v>0.0012816485520646375</v>
      </c>
      <c r="AH28" s="5">
        <f t="shared" si="19"/>
        <v>0.0006666666666666666</v>
      </c>
      <c r="AM28" s="5"/>
      <c r="AN28" s="5"/>
      <c r="AQ28" s="5"/>
      <c r="AR28" s="5"/>
      <c r="AU28" s="5"/>
      <c r="AV28" s="5"/>
    </row>
    <row r="29" spans="1:48" ht="12.75">
      <c r="A29">
        <f aca="true" t="shared" si="25" ref="A29:A76">+A28+0.5</f>
        <v>1.5</v>
      </c>
      <c r="B29" s="5">
        <f t="shared" si="0"/>
        <v>0</v>
      </c>
      <c r="C29" s="5">
        <f t="shared" si="1"/>
        <v>2.1680496573911423E-06</v>
      </c>
      <c r="D29" s="5">
        <f t="shared" si="20"/>
        <v>0.003338069137034197</v>
      </c>
      <c r="E29" s="5">
        <f t="shared" si="2"/>
        <v>2.181948808664752E-05</v>
      </c>
      <c r="F29" s="5">
        <f t="shared" si="3"/>
        <v>9.682695971614017E-06</v>
      </c>
      <c r="H29">
        <f aca="true" t="shared" si="26" ref="H29:H76">+H28+0.5</f>
        <v>1.5</v>
      </c>
      <c r="I29" s="5">
        <f t="shared" si="4"/>
        <v>0</v>
      </c>
      <c r="J29" s="5">
        <f t="shared" si="5"/>
        <v>0.0003591066332995855</v>
      </c>
      <c r="K29" s="5">
        <f t="shared" si="21"/>
        <v>0.0004371957199812391</v>
      </c>
      <c r="L29" s="5">
        <f t="shared" si="6"/>
        <v>0.0009939408993102667</v>
      </c>
      <c r="M29" s="5">
        <f t="shared" si="7"/>
        <v>4.888828002222462E-05</v>
      </c>
      <c r="O29">
        <f aca="true" t="shared" si="27" ref="O29:O76">+O28+0.5</f>
        <v>1.5</v>
      </c>
      <c r="P29" s="5">
        <f t="shared" si="8"/>
        <v>0.045714500000000005</v>
      </c>
      <c r="Q29" s="5">
        <f t="shared" si="9"/>
        <v>0.019794605870937117</v>
      </c>
      <c r="R29" s="5">
        <f t="shared" si="22"/>
        <v>0.03768814680174394</v>
      </c>
      <c r="S29" s="5">
        <f t="shared" si="10"/>
        <v>0.042614007144023414</v>
      </c>
      <c r="T29" s="5">
        <f t="shared" si="11"/>
        <v>0.037500000000000006</v>
      </c>
      <c r="V29">
        <f aca="true" t="shared" si="28" ref="V29:V76">+V28+0.5</f>
        <v>1.5</v>
      </c>
      <c r="W29" s="5">
        <f t="shared" si="12"/>
        <v>0.004001</v>
      </c>
      <c r="X29" s="5">
        <f t="shared" si="13"/>
        <v>0.0018584544438332976</v>
      </c>
      <c r="Y29" s="5">
        <f t="shared" si="23"/>
        <v>0.00416491830405599</v>
      </c>
      <c r="Z29" s="5">
        <f t="shared" si="14"/>
        <v>0.00334992484894332</v>
      </c>
      <c r="AA29" s="5">
        <f t="shared" si="15"/>
        <v>0.00375</v>
      </c>
      <c r="AC29">
        <f aca="true" t="shared" si="29" ref="AC29:AC76">+AC28+0.5</f>
        <v>1.5</v>
      </c>
      <c r="AD29" s="5">
        <f t="shared" si="16"/>
        <v>0.0013325000000000001</v>
      </c>
      <c r="AE29" s="5">
        <f t="shared" si="17"/>
        <v>0.00022017991263201595</v>
      </c>
      <c r="AF29" s="5">
        <f t="shared" si="24"/>
        <v>0.0009931172474489836</v>
      </c>
      <c r="AG29" s="5">
        <f t="shared" si="18"/>
        <v>0.0010259788993074444</v>
      </c>
      <c r="AH29" s="5">
        <f t="shared" si="19"/>
        <v>0.001</v>
      </c>
      <c r="AL29" s="3"/>
      <c r="AM29" s="7"/>
      <c r="AN29" s="7"/>
      <c r="AP29" s="3"/>
      <c r="AQ29" s="7"/>
      <c r="AR29" s="7"/>
      <c r="AT29" s="3"/>
      <c r="AU29" s="7"/>
      <c r="AV29" s="7"/>
    </row>
    <row r="30" spans="1:48" ht="12.75">
      <c r="A30">
        <f t="shared" si="25"/>
        <v>2</v>
      </c>
      <c r="B30" s="5">
        <f t="shared" si="0"/>
        <v>0</v>
      </c>
      <c r="C30" s="5">
        <f t="shared" si="1"/>
        <v>9.842930216713722E-11</v>
      </c>
      <c r="D30" s="5">
        <f t="shared" si="20"/>
        <v>7.59175590849655E-06</v>
      </c>
      <c r="E30" s="5">
        <f t="shared" si="2"/>
        <v>1.8363933632560154E-06</v>
      </c>
      <c r="F30" s="5">
        <f t="shared" si="3"/>
        <v>3.01296747430444E-07</v>
      </c>
      <c r="H30">
        <f t="shared" si="26"/>
        <v>2</v>
      </c>
      <c r="I30" s="5">
        <f t="shared" si="4"/>
        <v>0</v>
      </c>
      <c r="J30" s="5">
        <f t="shared" si="5"/>
        <v>0.0004069211260094613</v>
      </c>
      <c r="K30" s="5">
        <f t="shared" si="21"/>
        <v>0.0004130807074793549</v>
      </c>
      <c r="L30" s="5">
        <f t="shared" si="6"/>
        <v>0.0006662585093823628</v>
      </c>
      <c r="M30" s="5">
        <f t="shared" si="7"/>
        <v>1.551989560734706E-06</v>
      </c>
      <c r="O30">
        <f t="shared" si="27"/>
        <v>2</v>
      </c>
      <c r="P30" s="5">
        <f t="shared" si="8"/>
        <v>0.044286000000000006</v>
      </c>
      <c r="Q30" s="5">
        <f t="shared" si="9"/>
        <v>0.025066206412981025</v>
      </c>
      <c r="R30" s="5">
        <f t="shared" si="22"/>
        <v>0.04290559251165703</v>
      </c>
      <c r="S30" s="5">
        <f t="shared" si="10"/>
        <v>0.0404029582149257</v>
      </c>
      <c r="T30" s="5">
        <f t="shared" si="11"/>
        <v>0.05</v>
      </c>
      <c r="V30">
        <f t="shared" si="28"/>
        <v>2</v>
      </c>
      <c r="W30" s="5">
        <f t="shared" si="12"/>
        <v>0.0036680000000000003</v>
      </c>
      <c r="X30" s="5">
        <f t="shared" si="13"/>
        <v>0.0024620521219822834</v>
      </c>
      <c r="Y30" s="5">
        <f t="shared" si="23"/>
        <v>0.003556123796790781</v>
      </c>
      <c r="Z30" s="5">
        <f t="shared" si="14"/>
        <v>0.0029312762618360984</v>
      </c>
      <c r="AA30" s="5">
        <f t="shared" si="15"/>
        <v>0.005</v>
      </c>
      <c r="AC30">
        <f t="shared" si="29"/>
        <v>2</v>
      </c>
      <c r="AD30" s="5">
        <f t="shared" si="16"/>
        <v>0.00111</v>
      </c>
      <c r="AE30" s="5">
        <f t="shared" si="17"/>
        <v>0.00027881712694918917</v>
      </c>
      <c r="AF30" s="5">
        <f t="shared" si="24"/>
        <v>0.0007641981497466492</v>
      </c>
      <c r="AG30" s="5">
        <f t="shared" si="18"/>
        <v>0.000821311505504691</v>
      </c>
      <c r="AH30" s="5">
        <f t="shared" si="19"/>
        <v>0.0013333333333333333</v>
      </c>
      <c r="AM30" s="5"/>
      <c r="AN30" s="5"/>
      <c r="AQ30" s="5"/>
      <c r="AR30" s="5"/>
      <c r="AU30" s="5"/>
      <c r="AV30" s="5"/>
    </row>
    <row r="31" spans="1:34" ht="12.75">
      <c r="A31">
        <f t="shared" si="25"/>
        <v>2.5</v>
      </c>
      <c r="B31" s="5">
        <f t="shared" si="0"/>
        <v>0</v>
      </c>
      <c r="C31" s="5">
        <f t="shared" si="1"/>
        <v>8.184679155329764E-17</v>
      </c>
      <c r="D31" s="5">
        <f t="shared" si="20"/>
        <v>1.7620638819441746E-09</v>
      </c>
      <c r="E31" s="5">
        <f t="shared" si="2"/>
        <v>1.545563567403055E-07</v>
      </c>
      <c r="F31" s="5">
        <f t="shared" si="3"/>
        <v>9.375460127871031E-09</v>
      </c>
      <c r="H31">
        <f t="shared" si="26"/>
        <v>2.5</v>
      </c>
      <c r="I31" s="5">
        <f t="shared" si="4"/>
        <v>0</v>
      </c>
      <c r="J31" s="5">
        <f t="shared" si="5"/>
        <v>0.0003591066332995855</v>
      </c>
      <c r="K31" s="5">
        <f t="shared" si="21"/>
        <v>0.0003147122443505774</v>
      </c>
      <c r="L31" s="5">
        <f t="shared" si="6"/>
        <v>0.00044660643468082194</v>
      </c>
      <c r="M31" s="5">
        <f t="shared" si="7"/>
        <v>4.926889625764131E-08</v>
      </c>
      <c r="O31">
        <f t="shared" si="27"/>
        <v>2.5</v>
      </c>
      <c r="P31" s="5">
        <f t="shared" si="8"/>
        <v>0.0428575</v>
      </c>
      <c r="Q31" s="5">
        <f t="shared" si="9"/>
        <v>0.030872132442178662</v>
      </c>
      <c r="R31" s="5">
        <f t="shared" si="22"/>
        <v>0.04481656764802759</v>
      </c>
      <c r="S31" s="5">
        <f t="shared" si="10"/>
        <v>0.03830663065784872</v>
      </c>
      <c r="T31" s="5">
        <f t="shared" si="11"/>
        <v>0.047164571428983476</v>
      </c>
      <c r="V31">
        <f t="shared" si="28"/>
        <v>2.5</v>
      </c>
      <c r="W31" s="5">
        <f t="shared" si="12"/>
        <v>0.0033350000000000003</v>
      </c>
      <c r="X31" s="5">
        <f t="shared" si="13"/>
        <v>0.0030640733721751345</v>
      </c>
      <c r="Y31" s="5">
        <f t="shared" si="23"/>
        <v>0.002971608191362646</v>
      </c>
      <c r="Z31" s="5">
        <f t="shared" si="14"/>
        <v>0.002564947248268611</v>
      </c>
      <c r="AA31" s="5">
        <f t="shared" si="15"/>
        <v>0.004230998056685941</v>
      </c>
      <c r="AC31">
        <f t="shared" si="29"/>
        <v>2.5</v>
      </c>
      <c r="AD31" s="5">
        <f t="shared" si="16"/>
        <v>0.0008875</v>
      </c>
      <c r="AE31" s="5">
        <f t="shared" si="17"/>
        <v>0.0003433977654419001</v>
      </c>
      <c r="AF31" s="5">
        <f t="shared" si="24"/>
        <v>0.0006080498172530342</v>
      </c>
      <c r="AG31" s="5">
        <f t="shared" si="18"/>
        <v>0.0006574721853731283</v>
      </c>
      <c r="AH31" s="5">
        <f t="shared" si="19"/>
        <v>0.0016666666666666666</v>
      </c>
    </row>
    <row r="32" spans="1:34" ht="12.75">
      <c r="A32">
        <f t="shared" si="25"/>
        <v>3</v>
      </c>
      <c r="B32" s="5">
        <f t="shared" si="0"/>
        <v>0</v>
      </c>
      <c r="C32" s="5">
        <f t="shared" si="1"/>
        <v>1.2465249775264398E-24</v>
      </c>
      <c r="D32" s="5">
        <f t="shared" si="20"/>
        <v>1.7749988472611094E-13</v>
      </c>
      <c r="E32" s="5">
        <f t="shared" si="2"/>
        <v>1.30079251465397E-08</v>
      </c>
      <c r="F32" s="5">
        <f t="shared" si="3"/>
        <v>2.917364802605163E-10</v>
      </c>
      <c r="H32">
        <f t="shared" si="26"/>
        <v>3</v>
      </c>
      <c r="I32" s="5">
        <f t="shared" si="4"/>
        <v>0</v>
      </c>
      <c r="J32" s="5">
        <f t="shared" si="5"/>
        <v>0.0002468101390095262</v>
      </c>
      <c r="K32" s="5">
        <f t="shared" si="21"/>
        <v>0.00021736572725160496</v>
      </c>
      <c r="L32" s="5">
        <f t="shared" si="6"/>
        <v>0.00029936924585506115</v>
      </c>
      <c r="M32" s="5">
        <f t="shared" si="7"/>
        <v>1.5640724653438349E-09</v>
      </c>
      <c r="O32">
        <f t="shared" si="27"/>
        <v>3</v>
      </c>
      <c r="P32" s="5">
        <f t="shared" si="8"/>
        <v>0.041429</v>
      </c>
      <c r="Q32" s="5">
        <f t="shared" si="9"/>
        <v>0.03698119239734241</v>
      </c>
      <c r="R32" s="5">
        <f t="shared" si="22"/>
        <v>0.04475572250158625</v>
      </c>
      <c r="S32" s="5">
        <f t="shared" si="10"/>
        <v>0.03631907209741757</v>
      </c>
      <c r="T32" s="5">
        <f t="shared" si="11"/>
        <v>0.044489935961593695</v>
      </c>
      <c r="V32">
        <f t="shared" si="28"/>
        <v>3</v>
      </c>
      <c r="W32" s="5">
        <f t="shared" si="12"/>
        <v>0.003002</v>
      </c>
      <c r="X32" s="5">
        <f t="shared" si="13"/>
        <v>0.0035822646998267473</v>
      </c>
      <c r="Y32" s="5">
        <f t="shared" si="23"/>
        <v>0.0024729781599327895</v>
      </c>
      <c r="Z32" s="5">
        <f t="shared" si="14"/>
        <v>0.002244399298713585</v>
      </c>
      <c r="AA32" s="5">
        <f t="shared" si="15"/>
        <v>0.0035802689111360426</v>
      </c>
      <c r="AC32">
        <f t="shared" si="29"/>
        <v>3</v>
      </c>
      <c r="AD32" s="5">
        <f t="shared" si="16"/>
        <v>0.0006650000000000002</v>
      </c>
      <c r="AE32" s="5">
        <f t="shared" si="17"/>
        <v>0.00041135023168254375</v>
      </c>
      <c r="AF32" s="5">
        <f t="shared" si="24"/>
        <v>0.0004962468567715285</v>
      </c>
      <c r="AG32" s="5">
        <f t="shared" si="18"/>
        <v>0.0005263163509120574</v>
      </c>
      <c r="AH32" s="5">
        <f t="shared" si="19"/>
        <v>0.002</v>
      </c>
    </row>
    <row r="33" spans="1:34" ht="12.75">
      <c r="A33">
        <f t="shared" si="25"/>
        <v>3.5</v>
      </c>
      <c r="B33" s="5">
        <f t="shared" si="0"/>
        <v>0</v>
      </c>
      <c r="C33" s="5">
        <f t="shared" si="1"/>
        <v>3.4771416517741574E-34</v>
      </c>
      <c r="D33" s="5">
        <f t="shared" si="20"/>
        <v>1.4096404073143066E-17</v>
      </c>
      <c r="E33" s="5">
        <f t="shared" si="2"/>
        <v>1.0947858773760457E-09</v>
      </c>
      <c r="F33" s="5">
        <f t="shared" si="3"/>
        <v>9.077973001216476E-12</v>
      </c>
      <c r="H33">
        <f t="shared" si="26"/>
        <v>3.5</v>
      </c>
      <c r="I33" s="5">
        <f t="shared" si="4"/>
        <v>0</v>
      </c>
      <c r="J33" s="5">
        <f t="shared" si="5"/>
        <v>0.00013210794757920956</v>
      </c>
      <c r="K33" s="5">
        <f t="shared" si="21"/>
        <v>0.0001433014544882695</v>
      </c>
      <c r="L33" s="5">
        <f t="shared" si="6"/>
        <v>0.00020067320666321923</v>
      </c>
      <c r="M33" s="5">
        <f t="shared" si="7"/>
        <v>4.9652475753753694E-11</v>
      </c>
      <c r="O33">
        <f t="shared" si="27"/>
        <v>3.5</v>
      </c>
      <c r="P33" s="5">
        <f t="shared" si="8"/>
        <v>0.0400005</v>
      </c>
      <c r="Q33" s="5">
        <f t="shared" si="9"/>
        <v>0.0430855316252079</v>
      </c>
      <c r="R33" s="5">
        <f t="shared" si="22"/>
        <v>0.04355989755692458</v>
      </c>
      <c r="S33" s="5">
        <f t="shared" si="10"/>
        <v>0.03443463900021045</v>
      </c>
      <c r="T33" s="5">
        <f t="shared" si="11"/>
        <v>0.04196697525062973</v>
      </c>
      <c r="V33">
        <f t="shared" si="28"/>
        <v>3.5</v>
      </c>
      <c r="W33" s="5">
        <f t="shared" si="12"/>
        <v>0.002669</v>
      </c>
      <c r="X33" s="5">
        <f t="shared" si="13"/>
        <v>0.003934348088468991</v>
      </c>
      <c r="Y33" s="5">
        <f t="shared" si="23"/>
        <v>0.002063059571624603</v>
      </c>
      <c r="Z33" s="5">
        <f t="shared" si="14"/>
        <v>0.0019639110377284857</v>
      </c>
      <c r="AA33" s="5">
        <f t="shared" si="15"/>
        <v>0.0030296221610859376</v>
      </c>
      <c r="AC33">
        <f t="shared" si="29"/>
        <v>3.5</v>
      </c>
      <c r="AD33" s="5">
        <f t="shared" si="16"/>
        <v>0.0004425000000000002</v>
      </c>
      <c r="AE33" s="5">
        <f t="shared" si="17"/>
        <v>0.0004792501881975143</v>
      </c>
      <c r="AF33" s="5">
        <f t="shared" si="24"/>
        <v>0.00041312836555573474</v>
      </c>
      <c r="AG33" s="5">
        <f t="shared" si="18"/>
        <v>0.00042132413720312136</v>
      </c>
      <c r="AH33" s="5">
        <f t="shared" si="19"/>
        <v>0.001195001189236475</v>
      </c>
    </row>
    <row r="34" spans="1:34" ht="12.75">
      <c r="A34">
        <f t="shared" si="25"/>
        <v>4</v>
      </c>
      <c r="B34" s="5">
        <f t="shared" si="0"/>
        <v>0</v>
      </c>
      <c r="C34" s="5">
        <f t="shared" si="1"/>
        <v>1.776502626210133E-45</v>
      </c>
      <c r="D34" s="5">
        <f t="shared" si="20"/>
        <v>1.1576713102542476E-21</v>
      </c>
      <c r="E34" s="5">
        <f t="shared" si="2"/>
        <v>9.214045313144098E-11</v>
      </c>
      <c r="F34" s="5">
        <f t="shared" si="3"/>
        <v>2.824795642191351E-13</v>
      </c>
      <c r="H34">
        <f t="shared" si="26"/>
        <v>4</v>
      </c>
      <c r="I34" s="5">
        <f t="shared" si="4"/>
        <v>0</v>
      </c>
      <c r="J34" s="5">
        <f t="shared" si="5"/>
        <v>5.5070785843451814E-05</v>
      </c>
      <c r="K34" s="5">
        <f t="shared" si="21"/>
        <v>9.250098277955115E-05</v>
      </c>
      <c r="L34" s="5">
        <f t="shared" si="6"/>
        <v>0.0001345152731286085</v>
      </c>
      <c r="M34" s="5">
        <f t="shared" si="7"/>
        <v>1.5762494405494952E-12</v>
      </c>
      <c r="O34">
        <f t="shared" si="27"/>
        <v>4</v>
      </c>
      <c r="P34" s="5">
        <f t="shared" si="8"/>
        <v>0.038572</v>
      </c>
      <c r="Q34" s="5">
        <f t="shared" si="9"/>
        <v>0.04882230351066616</v>
      </c>
      <c r="R34" s="5">
        <f t="shared" si="22"/>
        <v>0.04174041477445745</v>
      </c>
      <c r="S34" s="5">
        <f t="shared" si="10"/>
        <v>0.03264798065034063</v>
      </c>
      <c r="T34" s="5">
        <f t="shared" si="11"/>
        <v>0.039587088037334156</v>
      </c>
      <c r="V34">
        <f t="shared" si="28"/>
        <v>4</v>
      </c>
      <c r="W34" s="5">
        <f t="shared" si="12"/>
        <v>0.002336</v>
      </c>
      <c r="X34" s="5">
        <f t="shared" si="13"/>
        <v>0.004059237703084577</v>
      </c>
      <c r="Y34" s="5">
        <f t="shared" si="23"/>
        <v>0.0017297754625697989</v>
      </c>
      <c r="Z34" s="5">
        <f t="shared" si="14"/>
        <v>0.0017184761046407618</v>
      </c>
      <c r="AA34" s="5">
        <f t="shared" si="15"/>
        <v>0.0025636650952094524</v>
      </c>
      <c r="AC34">
        <f t="shared" si="29"/>
        <v>4</v>
      </c>
      <c r="AD34" s="5">
        <f t="shared" si="16"/>
        <v>0.00022000000000000014</v>
      </c>
      <c r="AE34" s="5">
        <f t="shared" si="17"/>
        <v>0.0005430616093879987</v>
      </c>
      <c r="AF34" s="5">
        <f t="shared" si="24"/>
        <v>0.00034947323719551555</v>
      </c>
      <c r="AG34" s="5">
        <f t="shared" si="18"/>
        <v>0.000337276294537191</v>
      </c>
      <c r="AH34" s="5">
        <f t="shared" si="19"/>
        <v>0.0007140139211382948</v>
      </c>
    </row>
    <row r="35" spans="1:34" ht="12.75">
      <c r="A35">
        <f t="shared" si="25"/>
        <v>4.5</v>
      </c>
      <c r="B35" s="5">
        <f t="shared" si="0"/>
        <v>0</v>
      </c>
      <c r="C35" s="5">
        <f t="shared" si="1"/>
        <v>1.6623841779228833E-58</v>
      </c>
      <c r="D35" s="5">
        <f t="shared" si="20"/>
        <v>1.1182187898835463E-25</v>
      </c>
      <c r="E35" s="5">
        <f t="shared" si="2"/>
        <v>7.754816059205619E-12</v>
      </c>
      <c r="F35" s="5">
        <f t="shared" si="3"/>
        <v>8.789925260929949E-15</v>
      </c>
      <c r="H35">
        <f t="shared" si="26"/>
        <v>4.5</v>
      </c>
      <c r="I35" s="5">
        <f t="shared" si="4"/>
        <v>0</v>
      </c>
      <c r="J35" s="5">
        <f t="shared" si="5"/>
        <v>1.787886650343991E-05</v>
      </c>
      <c r="K35" s="5">
        <f t="shared" si="21"/>
        <v>5.925865354703534E-05</v>
      </c>
      <c r="L35" s="5">
        <f t="shared" si="6"/>
        <v>9.016828407606544E-05</v>
      </c>
      <c r="M35" s="5">
        <f t="shared" si="7"/>
        <v>5.0039041580817335E-14</v>
      </c>
      <c r="O35">
        <f t="shared" si="27"/>
        <v>4.5</v>
      </c>
      <c r="P35" s="5">
        <f t="shared" si="8"/>
        <v>0.0371435</v>
      </c>
      <c r="Q35" s="5">
        <f t="shared" si="9"/>
        <v>0.0538073174404771</v>
      </c>
      <c r="R35" s="5">
        <f t="shared" si="22"/>
        <v>0.039608133732058556</v>
      </c>
      <c r="S35" s="5">
        <f t="shared" si="10"/>
        <v>0.030954023956473065</v>
      </c>
      <c r="T35" s="5">
        <f t="shared" si="11"/>
        <v>0.03734216082804608</v>
      </c>
      <c r="V35">
        <f t="shared" si="28"/>
        <v>4.5</v>
      </c>
      <c r="W35" s="5">
        <f t="shared" si="12"/>
        <v>0.002003</v>
      </c>
      <c r="X35" s="5">
        <f t="shared" si="13"/>
        <v>0.003934348088468991</v>
      </c>
      <c r="Y35" s="5">
        <f t="shared" si="23"/>
        <v>0.001459032040302875</v>
      </c>
      <c r="Z35" s="5">
        <f t="shared" si="14"/>
        <v>0.0015037137963423198</v>
      </c>
      <c r="AA35" s="5">
        <f t="shared" si="15"/>
        <v>0.0021693724071649547</v>
      </c>
      <c r="AC35">
        <f t="shared" si="29"/>
        <v>4.5</v>
      </c>
      <c r="AD35" s="5">
        <f t="shared" si="16"/>
        <v>0</v>
      </c>
      <c r="AE35" s="5">
        <f t="shared" si="17"/>
        <v>0.0005985110554993091</v>
      </c>
      <c r="AF35" s="5">
        <f t="shared" si="24"/>
        <v>0.0002995413127565135</v>
      </c>
      <c r="AG35" s="5">
        <f t="shared" si="18"/>
        <v>0.0002699947351981316</v>
      </c>
      <c r="AH35" s="5">
        <f t="shared" si="19"/>
        <v>0.00042662374244583045</v>
      </c>
    </row>
    <row r="36" spans="1:34" ht="12.75">
      <c r="A36">
        <f t="shared" si="25"/>
        <v>5</v>
      </c>
      <c r="B36" s="5">
        <f t="shared" si="0"/>
        <v>0</v>
      </c>
      <c r="C36" s="5">
        <f t="shared" si="1"/>
        <v>2.849174259004068E-73</v>
      </c>
      <c r="D36" s="5">
        <f t="shared" si="20"/>
        <v>1.34958094447204E-29</v>
      </c>
      <c r="E36" s="5">
        <f t="shared" si="2"/>
        <v>6.526685084381578E-13</v>
      </c>
      <c r="F36" s="5">
        <f t="shared" si="3"/>
        <v>2.73516373852791E-16</v>
      </c>
      <c r="H36">
        <f t="shared" si="26"/>
        <v>5</v>
      </c>
      <c r="I36" s="5">
        <f t="shared" si="4"/>
        <v>0</v>
      </c>
      <c r="J36" s="5">
        <f t="shared" si="5"/>
        <v>4.520485380176767E-06</v>
      </c>
      <c r="K36" s="5">
        <f t="shared" si="21"/>
        <v>3.796063474879943E-05</v>
      </c>
      <c r="L36" s="5">
        <f t="shared" si="6"/>
        <v>6.044160833282279E-05</v>
      </c>
      <c r="M36" s="5">
        <f t="shared" si="7"/>
        <v>1.5885212187316505E-15</v>
      </c>
      <c r="O36">
        <f t="shared" si="27"/>
        <v>5</v>
      </c>
      <c r="P36" s="5">
        <f t="shared" si="8"/>
        <v>0.035715000000000004</v>
      </c>
      <c r="Q36" s="5">
        <f t="shared" si="9"/>
        <v>0.057676736632412455</v>
      </c>
      <c r="R36" s="5">
        <f t="shared" si="22"/>
        <v>0.037351542933440576</v>
      </c>
      <c r="S36" s="5">
        <f t="shared" si="10"/>
        <v>0.029347959047136708</v>
      </c>
      <c r="T36" s="5">
        <f t="shared" si="11"/>
        <v>0.03522454023373936</v>
      </c>
      <c r="V36">
        <f t="shared" si="28"/>
        <v>5</v>
      </c>
      <c r="W36" s="5">
        <f t="shared" si="12"/>
        <v>0.00167</v>
      </c>
      <c r="X36" s="5">
        <f t="shared" si="13"/>
        <v>0.0035822646998267473</v>
      </c>
      <c r="Y36" s="5">
        <f t="shared" si="23"/>
        <v>0.0012383160599530037</v>
      </c>
      <c r="Z36" s="5">
        <f t="shared" si="14"/>
        <v>0.0013157908772801436</v>
      </c>
      <c r="AA36" s="5">
        <f t="shared" si="15"/>
        <v>0.0018357220877886053</v>
      </c>
      <c r="AC36">
        <f t="shared" si="29"/>
        <v>5</v>
      </c>
      <c r="AD36" s="5">
        <f t="shared" si="16"/>
        <v>0</v>
      </c>
      <c r="AE36" s="5">
        <f t="shared" si="17"/>
        <v>0.0006415514870780884</v>
      </c>
      <c r="AF36" s="5">
        <f t="shared" si="24"/>
        <v>0.0002595927027401168</v>
      </c>
      <c r="AG36" s="5">
        <f t="shared" si="18"/>
        <v>0.0002161348372696585</v>
      </c>
      <c r="AH36" s="5">
        <f t="shared" si="19"/>
        <v>0.00025490793978964147</v>
      </c>
    </row>
    <row r="37" spans="1:34" ht="12.75">
      <c r="A37">
        <f t="shared" si="25"/>
        <v>5.5</v>
      </c>
      <c r="B37" s="5">
        <f t="shared" si="0"/>
        <v>0</v>
      </c>
      <c r="C37" s="5">
        <f t="shared" si="1"/>
        <v>8.943936346698815E-90</v>
      </c>
      <c r="D37" s="5">
        <f t="shared" si="20"/>
        <v>2.088520193202763E-33</v>
      </c>
      <c r="E37" s="5">
        <f t="shared" si="2"/>
        <v>5.493053331693389E-14</v>
      </c>
      <c r="F37" s="5">
        <f t="shared" si="3"/>
        <v>8.511017391479462E-18</v>
      </c>
      <c r="H37">
        <f t="shared" si="26"/>
        <v>5.5</v>
      </c>
      <c r="I37" s="5">
        <f t="shared" si="4"/>
        <v>0</v>
      </c>
      <c r="J37" s="5">
        <f t="shared" si="5"/>
        <v>8.901363489466752E-07</v>
      </c>
      <c r="K37" s="5">
        <f t="shared" si="21"/>
        <v>2.442039702419194E-05</v>
      </c>
      <c r="L37" s="5">
        <f t="shared" si="6"/>
        <v>4.0515221680125836E-05</v>
      </c>
      <c r="M37" s="5">
        <f t="shared" si="7"/>
        <v>5.042861698870034E-17</v>
      </c>
      <c r="O37">
        <f t="shared" si="27"/>
        <v>5.5</v>
      </c>
      <c r="P37" s="5">
        <f t="shared" si="8"/>
        <v>0.0342865</v>
      </c>
      <c r="Q37" s="5">
        <f t="shared" si="9"/>
        <v>0.06013070327757982</v>
      </c>
      <c r="R37" s="5">
        <f t="shared" si="22"/>
        <v>0.035084048506045594</v>
      </c>
      <c r="S37" s="5">
        <f t="shared" si="10"/>
        <v>0.027825225613431072</v>
      </c>
      <c r="T37" s="5">
        <f t="shared" si="11"/>
        <v>0.03322700687814605</v>
      </c>
      <c r="V37">
        <f t="shared" si="28"/>
        <v>5.5</v>
      </c>
      <c r="W37" s="5">
        <f t="shared" si="12"/>
        <v>0.001337</v>
      </c>
      <c r="X37" s="5">
        <f t="shared" si="13"/>
        <v>0.0030640733721751345</v>
      </c>
      <c r="Y37" s="5">
        <f t="shared" si="23"/>
        <v>0.0010574016322948525</v>
      </c>
      <c r="Z37" s="5">
        <f t="shared" si="14"/>
        <v>0.0011513531610502818</v>
      </c>
      <c r="AA37" s="5">
        <f t="shared" si="15"/>
        <v>0.0015533873172098092</v>
      </c>
      <c r="AC37">
        <f t="shared" si="29"/>
        <v>5.5</v>
      </c>
      <c r="AD37" s="5">
        <f t="shared" si="16"/>
        <v>0</v>
      </c>
      <c r="AE37" s="5">
        <f t="shared" si="17"/>
        <v>0.0006688475173732979</v>
      </c>
      <c r="AF37" s="5">
        <f t="shared" si="24"/>
        <v>0.00022709743692338232</v>
      </c>
      <c r="AG37" s="5">
        <f t="shared" si="18"/>
        <v>0.00017301918071588028</v>
      </c>
      <c r="AH37" s="5">
        <f t="shared" si="19"/>
        <v>0.00015230764559722067</v>
      </c>
    </row>
    <row r="38" spans="1:34" ht="12.75">
      <c r="A38">
        <f t="shared" si="25"/>
        <v>6</v>
      </c>
      <c r="B38" s="5">
        <f t="shared" si="0"/>
        <v>0</v>
      </c>
      <c r="C38" s="5">
        <f t="shared" si="1"/>
        <v>5.142336115576924E-108</v>
      </c>
      <c r="D38" s="5">
        <f t="shared" si="20"/>
        <v>4.176215363654571E-37</v>
      </c>
      <c r="E38" s="5">
        <f t="shared" si="2"/>
        <v>4.623117940381964E-15</v>
      </c>
      <c r="F38" s="5">
        <f t="shared" si="3"/>
        <v>2.6483758912748904E-19</v>
      </c>
      <c r="H38">
        <f t="shared" si="26"/>
        <v>6</v>
      </c>
      <c r="I38" s="5">
        <f t="shared" si="4"/>
        <v>0</v>
      </c>
      <c r="J38" s="5">
        <f t="shared" si="5"/>
        <v>1.3650683028018305E-07</v>
      </c>
      <c r="K38" s="5">
        <f t="shared" si="21"/>
        <v>1.581516999276271E-05</v>
      </c>
      <c r="L38" s="5">
        <f t="shared" si="6"/>
        <v>2.7158165261766077E-05</v>
      </c>
      <c r="M38" s="5">
        <f t="shared" si="7"/>
        <v>1.6008885379721418E-18</v>
      </c>
      <c r="O38">
        <f t="shared" si="27"/>
        <v>6</v>
      </c>
      <c r="P38" s="5">
        <f t="shared" si="8"/>
        <v>0.032858</v>
      </c>
      <c r="Q38" s="5">
        <f t="shared" si="9"/>
        <v>0.06097167852135229</v>
      </c>
      <c r="R38" s="5">
        <f t="shared" si="22"/>
        <v>0.032872616200508686</v>
      </c>
      <c r="S38" s="5">
        <f t="shared" si="10"/>
        <v>0.0263814999603483</v>
      </c>
      <c r="T38" s="5">
        <f t="shared" si="11"/>
        <v>0.0313427507855129</v>
      </c>
      <c r="V38">
        <f t="shared" si="28"/>
        <v>6</v>
      </c>
      <c r="W38" s="5">
        <f t="shared" si="12"/>
        <v>0.0010039999999999997</v>
      </c>
      <c r="X38" s="5">
        <f t="shared" si="13"/>
        <v>0.0024620521219822834</v>
      </c>
      <c r="Y38" s="5">
        <f t="shared" si="23"/>
        <v>0.0009081884659646547</v>
      </c>
      <c r="Z38" s="5">
        <f t="shared" si="14"/>
        <v>0.0010074656424132063</v>
      </c>
      <c r="AA38" s="5">
        <f t="shared" si="15"/>
        <v>0.0013144757440790584</v>
      </c>
      <c r="AC38">
        <f t="shared" si="29"/>
        <v>6</v>
      </c>
      <c r="AD38" s="5">
        <f t="shared" si="16"/>
        <v>0</v>
      </c>
      <c r="AE38" s="5">
        <f t="shared" si="17"/>
        <v>0.0006782018766824355</v>
      </c>
      <c r="AF38" s="5">
        <f t="shared" si="24"/>
        <v>0.0002002894543771252</v>
      </c>
      <c r="AG38" s="5">
        <f t="shared" si="18"/>
        <v>0.00013850445061869198</v>
      </c>
      <c r="AH38" s="5">
        <f t="shared" si="19"/>
        <v>9.100390880924313E-05</v>
      </c>
    </row>
    <row r="39" spans="1:34" ht="12.75">
      <c r="A39">
        <f t="shared" si="25"/>
        <v>6.5</v>
      </c>
      <c r="B39" s="5">
        <f t="shared" si="0"/>
        <v>0</v>
      </c>
      <c r="C39" s="5">
        <f t="shared" si="1"/>
        <v>5.415197395707021E-128</v>
      </c>
      <c r="D39" s="5">
        <f t="shared" si="20"/>
        <v>1.0768434208820368E-40</v>
      </c>
      <c r="E39" s="5">
        <f t="shared" si="2"/>
        <v>3.890954301747634E-16</v>
      </c>
      <c r="F39" s="5">
        <f t="shared" si="3"/>
        <v>8.240959381081525E-21</v>
      </c>
      <c r="H39">
        <f t="shared" si="26"/>
        <v>6.5</v>
      </c>
      <c r="I39" s="5">
        <f t="shared" si="4"/>
        <v>0</v>
      </c>
      <c r="J39" s="5">
        <f t="shared" si="5"/>
        <v>1.6303415929043584E-08</v>
      </c>
      <c r="K39" s="5">
        <f t="shared" si="21"/>
        <v>1.0325042273327009E-05</v>
      </c>
      <c r="L39" s="5">
        <f t="shared" si="6"/>
        <v>1.8204662588510545E-05</v>
      </c>
      <c r="M39" s="5">
        <f t="shared" si="7"/>
        <v>5.0821225408280286E-20</v>
      </c>
      <c r="O39">
        <f t="shared" si="27"/>
        <v>6.5</v>
      </c>
      <c r="P39" s="5">
        <f t="shared" si="8"/>
        <v>0.0314295</v>
      </c>
      <c r="Q39" s="5">
        <f t="shared" si="9"/>
        <v>0.06013070327757982</v>
      </c>
      <c r="R39" s="5">
        <f t="shared" si="22"/>
        <v>0.030755289249932285</v>
      </c>
      <c r="S39" s="5">
        <f t="shared" si="10"/>
        <v>0.025012682729943805</v>
      </c>
      <c r="T39" s="5">
        <f t="shared" si="11"/>
        <v>0.029565348164083023</v>
      </c>
      <c r="V39">
        <f t="shared" si="28"/>
        <v>6.5</v>
      </c>
      <c r="W39" s="5">
        <f t="shared" si="12"/>
        <v>0.0006709999999999997</v>
      </c>
      <c r="X39" s="5">
        <f t="shared" si="13"/>
        <v>0.0018584544438332976</v>
      </c>
      <c r="Y39" s="5">
        <f t="shared" si="23"/>
        <v>0.0007843310757872972</v>
      </c>
      <c r="Z39" s="5">
        <f t="shared" si="14"/>
        <v>0.0008815601111627366</v>
      </c>
      <c r="AA39" s="5">
        <f t="shared" si="15"/>
        <v>0.0011123088637518604</v>
      </c>
      <c r="AC39">
        <f t="shared" si="29"/>
        <v>6.5</v>
      </c>
      <c r="AD39" s="5">
        <f t="shared" si="16"/>
        <v>0</v>
      </c>
      <c r="AE39" s="5">
        <f t="shared" si="17"/>
        <v>0.0006688475173732979</v>
      </c>
      <c r="AF39" s="5">
        <f t="shared" si="24"/>
        <v>0.00017790274647002744</v>
      </c>
      <c r="AG39" s="5">
        <f t="shared" si="18"/>
        <v>0.00011087489122195891</v>
      </c>
      <c r="AH39" s="5">
        <f t="shared" si="19"/>
        <v>5.437488962610663E-05</v>
      </c>
    </row>
    <row r="40" spans="1:34" ht="12.75">
      <c r="A40">
        <f t="shared" si="25"/>
        <v>7</v>
      </c>
      <c r="B40" s="5">
        <f t="shared" si="0"/>
        <v>0</v>
      </c>
      <c r="C40" s="5">
        <f t="shared" si="1"/>
        <v>1.044456115366452E-149</v>
      </c>
      <c r="D40" s="5">
        <f t="shared" si="20"/>
        <v>3.5549911914084896E-44</v>
      </c>
      <c r="E40" s="5">
        <f t="shared" si="2"/>
        <v>3.2747434898962783E-17</v>
      </c>
      <c r="F40" s="5">
        <f t="shared" si="3"/>
        <v>2.564341857376713E-22</v>
      </c>
      <c r="H40">
        <f t="shared" si="26"/>
        <v>7</v>
      </c>
      <c r="I40" s="5">
        <f t="shared" si="4"/>
        <v>0</v>
      </c>
      <c r="J40" s="5">
        <f t="shared" si="5"/>
        <v>1.5164539050289838E-09</v>
      </c>
      <c r="K40" s="5">
        <f t="shared" si="21"/>
        <v>6.800134150004108E-06</v>
      </c>
      <c r="L40" s="5">
        <f t="shared" si="6"/>
        <v>1.2202950264393665E-05</v>
      </c>
      <c r="M40" s="5">
        <f t="shared" si="7"/>
        <v>1.6133521420990887E-21</v>
      </c>
      <c r="O40">
        <f t="shared" si="27"/>
        <v>7</v>
      </c>
      <c r="P40" s="5">
        <f t="shared" si="8"/>
        <v>0.030001</v>
      </c>
      <c r="Q40" s="5">
        <f t="shared" si="9"/>
        <v>0.057676736632412455</v>
      </c>
      <c r="R40" s="5">
        <f t="shared" si="22"/>
        <v>0.028752033649340817</v>
      </c>
      <c r="S40" s="5">
        <f t="shared" si="10"/>
        <v>0.0237148872614963</v>
      </c>
      <c r="T40" s="5">
        <f t="shared" si="11"/>
        <v>0.027888739506153185</v>
      </c>
      <c r="V40">
        <f t="shared" si="28"/>
        <v>7</v>
      </c>
      <c r="W40" s="5">
        <f t="shared" si="12"/>
        <v>0.00033799999999999976</v>
      </c>
      <c r="X40" s="5">
        <f t="shared" si="13"/>
        <v>0.0013178415359004483</v>
      </c>
      <c r="Y40" s="5">
        <f t="shared" si="23"/>
        <v>0.0006808688903185424</v>
      </c>
      <c r="Z40" s="5">
        <f t="shared" si="14"/>
        <v>0.0007713893128223556</v>
      </c>
      <c r="AA40" s="5">
        <f t="shared" si="15"/>
        <v>0.0009412353281937337</v>
      </c>
      <c r="AC40">
        <f t="shared" si="29"/>
        <v>7</v>
      </c>
      <c r="AD40" s="5">
        <f t="shared" si="16"/>
        <v>0</v>
      </c>
      <c r="AE40" s="5">
        <f t="shared" si="17"/>
        <v>0.0006415514870780884</v>
      </c>
      <c r="AF40" s="5">
        <f t="shared" si="24"/>
        <v>0.00015900886547065522</v>
      </c>
      <c r="AG40" s="5">
        <f t="shared" si="18"/>
        <v>8.87570142949773E-05</v>
      </c>
      <c r="AH40" s="5">
        <f t="shared" si="19"/>
        <v>3.248902888389974E-05</v>
      </c>
    </row>
    <row r="41" spans="1:34" ht="12.75">
      <c r="A41">
        <f t="shared" si="25"/>
        <v>7.5</v>
      </c>
      <c r="B41" s="5">
        <f t="shared" si="0"/>
        <v>0</v>
      </c>
      <c r="C41" s="5">
        <f t="shared" si="1"/>
        <v>3.6896755155533906E-173</v>
      </c>
      <c r="D41" s="5">
        <f t="shared" si="20"/>
        <v>1.4880047036250233E-47</v>
      </c>
      <c r="E41" s="5">
        <f t="shared" si="2"/>
        <v>2.7561220443533065E-18</v>
      </c>
      <c r="F41" s="5">
        <f t="shared" si="3"/>
        <v>7.979470420143247E-24</v>
      </c>
      <c r="H41">
        <f t="shared" si="26"/>
        <v>7.5</v>
      </c>
      <c r="I41" s="5">
        <f t="shared" si="4"/>
        <v>0</v>
      </c>
      <c r="J41" s="5">
        <f t="shared" si="5"/>
        <v>1.0985155243394141E-10</v>
      </c>
      <c r="K41" s="5">
        <f t="shared" si="21"/>
        <v>4.519459174000118E-06</v>
      </c>
      <c r="L41" s="5">
        <f t="shared" si="6"/>
        <v>8.179882182998983E-06</v>
      </c>
      <c r="M41" s="5">
        <f t="shared" si="7"/>
        <v>5.1216890452854896E-23</v>
      </c>
      <c r="O41">
        <f t="shared" si="27"/>
        <v>7.5</v>
      </c>
      <c r="P41" s="5">
        <f t="shared" si="8"/>
        <v>0.0285725</v>
      </c>
      <c r="Q41" s="5">
        <f t="shared" si="9"/>
        <v>0.0538073174404771</v>
      </c>
      <c r="R41" s="5">
        <f t="shared" si="22"/>
        <v>0.026871531962386043</v>
      </c>
      <c r="S41" s="5">
        <f t="shared" si="10"/>
        <v>0.022484428555606714</v>
      </c>
      <c r="T41" s="5">
        <f t="shared" si="11"/>
        <v>0.026307208930045508</v>
      </c>
      <c r="V41">
        <f t="shared" si="28"/>
        <v>7.5</v>
      </c>
      <c r="W41" s="5">
        <f t="shared" si="12"/>
        <v>4.999999999999796E-06</v>
      </c>
      <c r="X41" s="5">
        <f t="shared" si="13"/>
        <v>0.0008778717190597547</v>
      </c>
      <c r="Y41" s="5">
        <f t="shared" si="23"/>
        <v>0.0005939147706938379</v>
      </c>
      <c r="Z41" s="5">
        <f t="shared" si="14"/>
        <v>0.0006749868379953291</v>
      </c>
      <c r="AA41" s="5">
        <f t="shared" si="15"/>
        <v>0.0007964729688943683</v>
      </c>
      <c r="AC41">
        <f t="shared" si="29"/>
        <v>7.5</v>
      </c>
      <c r="AD41" s="5">
        <f t="shared" si="16"/>
        <v>0</v>
      </c>
      <c r="AE41" s="5">
        <f t="shared" si="17"/>
        <v>0.0005985110554993091</v>
      </c>
      <c r="AF41" s="5">
        <f t="shared" si="24"/>
        <v>0.00014291335198912667</v>
      </c>
      <c r="AG41" s="5">
        <f t="shared" si="18"/>
        <v>7.105132189747393E-05</v>
      </c>
      <c r="AH41" s="5">
        <f t="shared" si="19"/>
        <v>1.9412214076699198E-05</v>
      </c>
    </row>
    <row r="42" spans="1:34" ht="12.75">
      <c r="A42">
        <f t="shared" si="25"/>
        <v>8</v>
      </c>
      <c r="B42" s="5">
        <f t="shared" si="0"/>
        <v>0</v>
      </c>
      <c r="C42" s="5">
        <f t="shared" si="1"/>
        <v>2.3873067385032464E-198</v>
      </c>
      <c r="D42" s="5">
        <f t="shared" si="20"/>
        <v>7.811067099646359E-51</v>
      </c>
      <c r="E42" s="5">
        <f t="shared" si="2"/>
        <v>2.3196347276686535E-19</v>
      </c>
      <c r="F42" s="5">
        <f t="shared" si="3"/>
        <v>2.48297425722626E-25</v>
      </c>
      <c r="H42">
        <f t="shared" si="26"/>
        <v>8</v>
      </c>
      <c r="I42" s="5">
        <f t="shared" si="4"/>
        <v>0</v>
      </c>
      <c r="J42" s="5">
        <f t="shared" si="5"/>
        <v>6.197400506819752E-12</v>
      </c>
      <c r="K42" s="5">
        <f t="shared" si="21"/>
        <v>3.031275509106573E-06</v>
      </c>
      <c r="L42" s="5">
        <f t="shared" si="6"/>
        <v>5.483139001473982E-06</v>
      </c>
      <c r="M42" s="5">
        <f t="shared" si="7"/>
        <v>1.6259127807316663E-24</v>
      </c>
      <c r="O42">
        <f t="shared" si="27"/>
        <v>8</v>
      </c>
      <c r="P42" s="5">
        <f t="shared" si="8"/>
        <v>0.027144</v>
      </c>
      <c r="Q42" s="5">
        <f t="shared" si="9"/>
        <v>0.04882230351066616</v>
      </c>
      <c r="R42" s="5">
        <f t="shared" si="22"/>
        <v>0.02511548239496267</v>
      </c>
      <c r="S42" s="5">
        <f t="shared" si="10"/>
        <v>0.021317812810900325</v>
      </c>
      <c r="T42" s="5">
        <f t="shared" si="11"/>
        <v>0.02481536469356646</v>
      </c>
      <c r="V42">
        <f t="shared" si="28"/>
        <v>8</v>
      </c>
      <c r="W42" s="5">
        <f t="shared" si="12"/>
        <v>0</v>
      </c>
      <c r="X42" s="5">
        <f t="shared" si="13"/>
        <v>0.0005493580842716884</v>
      </c>
      <c r="Y42" s="5">
        <f t="shared" si="23"/>
        <v>0.0005204086424650878</v>
      </c>
      <c r="Z42" s="5">
        <f t="shared" si="14"/>
        <v>0.0005906320244442573</v>
      </c>
      <c r="AA42" s="5">
        <f t="shared" si="15"/>
        <v>0.000673975116718991</v>
      </c>
      <c r="AC42">
        <f t="shared" si="29"/>
        <v>8</v>
      </c>
      <c r="AD42" s="5">
        <f t="shared" si="16"/>
        <v>0</v>
      </c>
      <c r="AE42" s="5">
        <f t="shared" si="17"/>
        <v>0.0005430616093879987</v>
      </c>
      <c r="AF42" s="5">
        <f t="shared" si="24"/>
        <v>0.00012908772108729844</v>
      </c>
      <c r="AG42" s="5">
        <f t="shared" si="18"/>
        <v>5.687764942836901E-05</v>
      </c>
      <c r="AH42" s="5">
        <f t="shared" si="19"/>
        <v>1.1598809453684283E-05</v>
      </c>
    </row>
    <row r="43" spans="1:34" ht="12.75">
      <c r="A43">
        <f t="shared" si="25"/>
        <v>8.5</v>
      </c>
      <c r="B43" s="5">
        <f t="shared" si="0"/>
        <v>0</v>
      </c>
      <c r="C43" s="5">
        <f t="shared" si="1"/>
        <v>2.829113335949218E-225</v>
      </c>
      <c r="D43" s="5">
        <f t="shared" si="20"/>
        <v>5.0847592706944483E-54</v>
      </c>
      <c r="E43" s="5">
        <f t="shared" si="2"/>
        <v>1.9522739498529538E-20</v>
      </c>
      <c r="F43" s="5">
        <f t="shared" si="3"/>
        <v>7.726278609273444E-27</v>
      </c>
      <c r="H43">
        <f t="shared" si="26"/>
        <v>8.5</v>
      </c>
      <c r="I43" s="5">
        <f t="shared" si="4"/>
        <v>0</v>
      </c>
      <c r="J43" s="5">
        <f t="shared" si="5"/>
        <v>2.7229477470581085E-13</v>
      </c>
      <c r="K43" s="5">
        <f t="shared" si="21"/>
        <v>2.051601313820104E-06</v>
      </c>
      <c r="L43" s="5">
        <f t="shared" si="6"/>
        <v>3.675457987887848E-06</v>
      </c>
      <c r="M43" s="5">
        <f t="shared" si="7"/>
        <v>5.1615635919561017E-26</v>
      </c>
      <c r="O43">
        <f t="shared" si="27"/>
        <v>8.5</v>
      </c>
      <c r="P43" s="5">
        <f t="shared" si="8"/>
        <v>0.025715500000000002</v>
      </c>
      <c r="Q43" s="5">
        <f t="shared" si="9"/>
        <v>0.0430855316252079</v>
      </c>
      <c r="R43" s="5">
        <f t="shared" si="22"/>
        <v>0.02348134032078273</v>
      </c>
      <c r="S43" s="5">
        <f t="shared" si="10"/>
        <v>0.02021172750362226</v>
      </c>
      <c r="T43" s="5">
        <f t="shared" si="11"/>
        <v>0.023408120812519806</v>
      </c>
      <c r="V43">
        <f t="shared" si="28"/>
        <v>8.5</v>
      </c>
      <c r="W43" s="5">
        <f t="shared" si="12"/>
        <v>0</v>
      </c>
      <c r="X43" s="5">
        <f t="shared" si="13"/>
        <v>0.000322950957427916</v>
      </c>
      <c r="Y43" s="5">
        <f t="shared" si="23"/>
        <v>0.00045792770596262306</v>
      </c>
      <c r="Z43" s="5">
        <f t="shared" si="14"/>
        <v>0.0005168192454465842</v>
      </c>
      <c r="AA43" s="5">
        <f t="shared" si="15"/>
        <v>0.0005703174818185462</v>
      </c>
      <c r="AC43">
        <f t="shared" si="29"/>
        <v>8.5</v>
      </c>
      <c r="AD43" s="5">
        <f t="shared" si="16"/>
        <v>0</v>
      </c>
      <c r="AE43" s="5">
        <f t="shared" si="17"/>
        <v>0.0004792501881975143</v>
      </c>
      <c r="AF43" s="5">
        <f t="shared" si="24"/>
        <v>0.00011712362211736679</v>
      </c>
      <c r="AG43" s="5">
        <f t="shared" si="18"/>
        <v>4.553141191608796E-05</v>
      </c>
      <c r="AH43" s="5">
        <f t="shared" si="19"/>
        <v>6.930295545439996E-06</v>
      </c>
    </row>
    <row r="44" spans="1:34" ht="12.75">
      <c r="A44">
        <f t="shared" si="25"/>
        <v>9</v>
      </c>
      <c r="B44" s="5">
        <f t="shared" si="0"/>
        <v>0</v>
      </c>
      <c r="C44" s="5">
        <f t="shared" si="1"/>
        <v>6.140652768150445E-254</v>
      </c>
      <c r="D44" s="5">
        <f t="shared" si="20"/>
        <v>4.0593207983838426E-57</v>
      </c>
      <c r="E44" s="5">
        <f t="shared" si="2"/>
        <v>1.6430921342107476E-21</v>
      </c>
      <c r="F44" s="5">
        <f t="shared" si="3"/>
        <v>2.404188483806607E-28</v>
      </c>
      <c r="H44">
        <f t="shared" si="26"/>
        <v>9</v>
      </c>
      <c r="I44" s="5">
        <f t="shared" si="4"/>
        <v>0</v>
      </c>
      <c r="J44" s="5">
        <f t="shared" si="5"/>
        <v>9.317414816531887E-15</v>
      </c>
      <c r="K44" s="5">
        <f t="shared" si="21"/>
        <v>1.400896132349368E-06</v>
      </c>
      <c r="L44" s="5">
        <f t="shared" si="6"/>
        <v>2.4637331676430415E-06</v>
      </c>
      <c r="M44" s="5">
        <f t="shared" si="7"/>
        <v>1.6385712093251222E-27</v>
      </c>
      <c r="O44">
        <f t="shared" si="27"/>
        <v>9</v>
      </c>
      <c r="P44" s="5">
        <f t="shared" si="8"/>
        <v>0.024287000000000003</v>
      </c>
      <c r="Q44" s="5">
        <f t="shared" si="9"/>
        <v>0.03698119239734241</v>
      </c>
      <c r="R44" s="5">
        <f t="shared" si="22"/>
        <v>0.021964074934889163</v>
      </c>
      <c r="S44" s="5">
        <f t="shared" si="10"/>
        <v>0.01916303198195817</v>
      </c>
      <c r="T44" s="5">
        <f t="shared" si="11"/>
        <v>0.0220806797216073</v>
      </c>
      <c r="V44">
        <f t="shared" si="28"/>
        <v>9</v>
      </c>
      <c r="W44" s="5">
        <f t="shared" si="12"/>
        <v>0</v>
      </c>
      <c r="X44" s="5">
        <f t="shared" si="13"/>
        <v>0.00017835045752205987</v>
      </c>
      <c r="Y44" s="5">
        <f t="shared" si="23"/>
        <v>0.00040454177016270923</v>
      </c>
      <c r="Z44" s="5">
        <f t="shared" si="14"/>
        <v>0.0004522310362620463</v>
      </c>
      <c r="AA44" s="5">
        <f t="shared" si="15"/>
        <v>0.0004826024314536578</v>
      </c>
      <c r="AC44">
        <f t="shared" si="29"/>
        <v>9</v>
      </c>
      <c r="AD44" s="5">
        <f t="shared" si="16"/>
        <v>0</v>
      </c>
      <c r="AE44" s="5">
        <f t="shared" si="17"/>
        <v>0.00041135023168254375</v>
      </c>
      <c r="AF44" s="5">
        <f t="shared" si="24"/>
        <v>0.00010670122777460524</v>
      </c>
      <c r="AG44" s="5">
        <f t="shared" si="18"/>
        <v>3.644857851735461E-05</v>
      </c>
      <c r="AH44" s="5">
        <f t="shared" si="19"/>
        <v>4.140855709280521E-06</v>
      </c>
    </row>
    <row r="45" spans="1:34" ht="12.75">
      <c r="A45">
        <f t="shared" si="25"/>
        <v>9.5</v>
      </c>
      <c r="B45" s="5">
        <f t="shared" si="0"/>
        <v>0</v>
      </c>
      <c r="C45" s="5">
        <f t="shared" si="1"/>
        <v>2.4411856425450388E-284</v>
      </c>
      <c r="D45" s="5">
        <f t="shared" si="20"/>
        <v>3.931836542058738E-60</v>
      </c>
      <c r="E45" s="5">
        <f t="shared" si="2"/>
        <v>1.3828754728344323E-22</v>
      </c>
      <c r="F45" s="5">
        <f t="shared" si="3"/>
        <v>7.481120676557973E-30</v>
      </c>
      <c r="H45">
        <f t="shared" si="26"/>
        <v>9.5</v>
      </c>
      <c r="I45" s="5">
        <f t="shared" si="4"/>
        <v>0</v>
      </c>
      <c r="J45" s="5">
        <f t="shared" si="5"/>
        <v>2.48300694368959E-16</v>
      </c>
      <c r="K45" s="5">
        <f t="shared" si="21"/>
        <v>9.648416643288548E-07</v>
      </c>
      <c r="L45" s="5">
        <f t="shared" si="6"/>
        <v>1.6514897303540142E-06</v>
      </c>
      <c r="M45" s="5">
        <f t="shared" si="7"/>
        <v>5.201748579080623E-29</v>
      </c>
      <c r="O45">
        <f t="shared" si="27"/>
        <v>9.5</v>
      </c>
      <c r="P45" s="5">
        <f t="shared" si="8"/>
        <v>0.0228585</v>
      </c>
      <c r="Q45" s="5">
        <f t="shared" si="9"/>
        <v>0.030872132442178662</v>
      </c>
      <c r="R45" s="5">
        <f t="shared" si="22"/>
        <v>0.020557296171774545</v>
      </c>
      <c r="S45" s="5">
        <f t="shared" si="10"/>
        <v>0.018168748548373203</v>
      </c>
      <c r="T45" s="5">
        <f t="shared" si="11"/>
        <v>0.02082851591860509</v>
      </c>
      <c r="V45">
        <f t="shared" si="28"/>
        <v>9.5</v>
      </c>
      <c r="W45" s="5">
        <f t="shared" si="12"/>
        <v>0</v>
      </c>
      <c r="X45" s="5">
        <f t="shared" si="13"/>
        <v>9.252699845368895E-05</v>
      </c>
      <c r="Y45" s="5">
        <f t="shared" si="23"/>
        <v>0.0003587032823739667</v>
      </c>
      <c r="Z45" s="5">
        <f t="shared" si="14"/>
        <v>0.00039571457905350314</v>
      </c>
      <c r="AA45" s="5">
        <f t="shared" si="15"/>
        <v>0.00040837798992646716</v>
      </c>
      <c r="AC45">
        <f t="shared" si="29"/>
        <v>9.5</v>
      </c>
      <c r="AD45" s="5">
        <f t="shared" si="16"/>
        <v>0</v>
      </c>
      <c r="AE45" s="5">
        <f t="shared" si="17"/>
        <v>0.0003433977654419001</v>
      </c>
      <c r="AF45" s="5">
        <f t="shared" si="24"/>
        <v>9.756698835489004E-05</v>
      </c>
      <c r="AG45" s="5">
        <f t="shared" si="18"/>
        <v>2.917763407785636E-05</v>
      </c>
      <c r="AH45" s="5">
        <f t="shared" si="19"/>
        <v>2.4741637485234335E-06</v>
      </c>
    </row>
    <row r="46" spans="1:34" ht="12.75">
      <c r="A46">
        <f t="shared" si="25"/>
        <v>10</v>
      </c>
      <c r="B46" s="5">
        <f t="shared" si="0"/>
        <v>0</v>
      </c>
      <c r="C46" s="5">
        <f t="shared" si="1"/>
        <v>0</v>
      </c>
      <c r="D46" s="5">
        <f t="shared" si="20"/>
        <v>4.573601159354871E-63</v>
      </c>
      <c r="E46" s="5">
        <f t="shared" si="2"/>
        <v>1.1638693494723764E-23</v>
      </c>
      <c r="F46" s="5">
        <f t="shared" si="3"/>
        <v>2.3279026147154945E-31</v>
      </c>
      <c r="H46">
        <f t="shared" si="26"/>
        <v>10</v>
      </c>
      <c r="I46" s="5">
        <f t="shared" si="4"/>
        <v>0</v>
      </c>
      <c r="J46" s="5">
        <f t="shared" si="5"/>
        <v>5.1533165052076304E-18</v>
      </c>
      <c r="K46" s="5">
        <f t="shared" si="21"/>
        <v>6.700711509704775E-07</v>
      </c>
      <c r="L46" s="5">
        <f t="shared" si="6"/>
        <v>1.107026672078289E-06</v>
      </c>
      <c r="M46" s="5">
        <f t="shared" si="7"/>
        <v>1.6513281892162573E-30</v>
      </c>
      <c r="O46">
        <f t="shared" si="27"/>
        <v>10</v>
      </c>
      <c r="P46" s="5">
        <f t="shared" si="8"/>
        <v>0.02143</v>
      </c>
      <c r="Q46" s="5">
        <f t="shared" si="9"/>
        <v>0.025066206412981025</v>
      </c>
      <c r="R46" s="5">
        <f t="shared" si="22"/>
        <v>0.019253975197262577</v>
      </c>
      <c r="S46" s="5">
        <f t="shared" si="10"/>
        <v>0.01722605400464827</v>
      </c>
      <c r="T46" s="5">
        <f t="shared" si="11"/>
        <v>0.019647360536055383</v>
      </c>
      <c r="V46">
        <f t="shared" si="28"/>
        <v>10</v>
      </c>
      <c r="W46" s="5">
        <f t="shared" si="12"/>
        <v>0</v>
      </c>
      <c r="X46" s="5">
        <f t="shared" si="13"/>
        <v>4.509405759146922E-05</v>
      </c>
      <c r="Y46" s="5">
        <f t="shared" si="23"/>
        <v>0.00031916361189139814</v>
      </c>
      <c r="Z46" s="5">
        <f t="shared" si="14"/>
        <v>0.00034626112654672996</v>
      </c>
      <c r="AA46" s="5">
        <f t="shared" si="15"/>
        <v>0.0003455692963544387</v>
      </c>
      <c r="AC46">
        <f t="shared" si="29"/>
        <v>10</v>
      </c>
      <c r="AD46" s="5">
        <f t="shared" si="16"/>
        <v>0</v>
      </c>
      <c r="AE46" s="5">
        <f t="shared" si="17"/>
        <v>0.00027881712694918917</v>
      </c>
      <c r="AF46" s="5">
        <f t="shared" si="24"/>
        <v>8.951769022338855E-05</v>
      </c>
      <c r="AG46" s="5">
        <f t="shared" si="18"/>
        <v>2.3357133940790886E-05</v>
      </c>
      <c r="AH46" s="5">
        <f t="shared" si="19"/>
        <v>1.4783143109256392E-06</v>
      </c>
    </row>
    <row r="47" spans="1:34" ht="12.75">
      <c r="A47">
        <f t="shared" si="25"/>
        <v>10.5</v>
      </c>
      <c r="B47" s="5">
        <f t="shared" si="0"/>
        <v>0</v>
      </c>
      <c r="C47" s="5">
        <f t="shared" si="1"/>
        <v>0</v>
      </c>
      <c r="D47" s="5">
        <f t="shared" si="20"/>
        <v>6.3278391229857E-66</v>
      </c>
      <c r="E47" s="5">
        <f t="shared" si="2"/>
        <v>9.795472472042562E-25</v>
      </c>
      <c r="F47" s="5">
        <f t="shared" si="3"/>
        <v>7.243741703806587E-33</v>
      </c>
      <c r="H47">
        <f t="shared" si="26"/>
        <v>10.5</v>
      </c>
      <c r="I47" s="5">
        <f t="shared" si="4"/>
        <v>0</v>
      </c>
      <c r="J47" s="5">
        <f t="shared" si="5"/>
        <v>8.329560344302942E-20</v>
      </c>
      <c r="K47" s="5">
        <f t="shared" si="21"/>
        <v>4.6910623259079827E-07</v>
      </c>
      <c r="L47" s="5">
        <f t="shared" si="6"/>
        <v>7.42062169790199E-07</v>
      </c>
      <c r="M47" s="5">
        <f t="shared" si="7"/>
        <v>5.242246423571291E-32</v>
      </c>
      <c r="O47">
        <f t="shared" si="27"/>
        <v>10.5</v>
      </c>
      <c r="P47" s="5">
        <f t="shared" si="8"/>
        <v>0.020001500000000002</v>
      </c>
      <c r="Q47" s="5">
        <f t="shared" si="9"/>
        <v>0.019794605870937117</v>
      </c>
      <c r="R47" s="5">
        <f t="shared" si="22"/>
        <v>0.018046900680375465</v>
      </c>
      <c r="S47" s="5">
        <f t="shared" si="10"/>
        <v>0.01633227163560629</v>
      </c>
      <c r="T47" s="5">
        <f t="shared" si="11"/>
        <v>0.018533186787875505</v>
      </c>
      <c r="V47">
        <f t="shared" si="28"/>
        <v>10.5</v>
      </c>
      <c r="W47" s="5">
        <f t="shared" si="12"/>
        <v>0</v>
      </c>
      <c r="X47" s="5">
        <f t="shared" si="13"/>
        <v>2.0645563983025137E-05</v>
      </c>
      <c r="Y47" s="5">
        <f t="shared" si="23"/>
        <v>0.0002849090813260995</v>
      </c>
      <c r="Z47" s="5">
        <f t="shared" si="14"/>
        <v>0.0003029879971675233</v>
      </c>
      <c r="AA47" s="5">
        <f t="shared" si="15"/>
        <v>0.00029242060426519175</v>
      </c>
      <c r="AC47">
        <f t="shared" si="29"/>
        <v>10.5</v>
      </c>
      <c r="AD47" s="5">
        <f t="shared" si="16"/>
        <v>0</v>
      </c>
      <c r="AE47" s="5">
        <f t="shared" si="17"/>
        <v>0.00022017991263201595</v>
      </c>
      <c r="AF47" s="5">
        <f t="shared" si="24"/>
        <v>8.23888443499527E-05</v>
      </c>
      <c r="AG47" s="5">
        <f t="shared" si="18"/>
        <v>1.869773623427821E-05</v>
      </c>
      <c r="AH47" s="5">
        <f t="shared" si="19"/>
        <v>8.832936798107191E-07</v>
      </c>
    </row>
    <row r="48" spans="1:34" ht="12.75">
      <c r="A48">
        <f t="shared" si="25"/>
        <v>11</v>
      </c>
      <c r="B48" s="5">
        <f t="shared" si="0"/>
        <v>0</v>
      </c>
      <c r="C48" s="5">
        <f t="shared" si="1"/>
        <v>0</v>
      </c>
      <c r="D48" s="5">
        <f t="shared" si="20"/>
        <v>1.0319526189289887E-68</v>
      </c>
      <c r="E48" s="5">
        <f t="shared" si="2"/>
        <v>8.24416254230269E-26</v>
      </c>
      <c r="F48" s="5">
        <f t="shared" si="3"/>
        <v>2.2540373269815515E-34</v>
      </c>
      <c r="H48">
        <f t="shared" si="26"/>
        <v>11</v>
      </c>
      <c r="I48" s="5">
        <f t="shared" si="4"/>
        <v>0</v>
      </c>
      <c r="J48" s="5">
        <f t="shared" si="5"/>
        <v>1.0485369043102293E-21</v>
      </c>
      <c r="K48" s="5">
        <f t="shared" si="21"/>
        <v>3.3095982856929826E-07</v>
      </c>
      <c r="L48" s="5">
        <f t="shared" si="6"/>
        <v>4.974191478150725E-07</v>
      </c>
      <c r="M48" s="5">
        <f t="shared" si="7"/>
        <v>1.6641844876692088E-33</v>
      </c>
      <c r="O48">
        <f t="shared" si="27"/>
        <v>11</v>
      </c>
      <c r="P48" s="5">
        <f t="shared" si="8"/>
        <v>0.018573</v>
      </c>
      <c r="Q48" s="5">
        <f t="shared" si="9"/>
        <v>0.015203422712158422</v>
      </c>
      <c r="R48" s="5">
        <f t="shared" si="22"/>
        <v>0.01692896243294439</v>
      </c>
      <c r="S48" s="5">
        <f t="shared" si="10"/>
        <v>0.015484863608766811</v>
      </c>
      <c r="T48" s="5">
        <f t="shared" si="11"/>
        <v>0.017482196241268944</v>
      </c>
      <c r="V48">
        <f t="shared" si="28"/>
        <v>11</v>
      </c>
      <c r="W48" s="5">
        <f t="shared" si="12"/>
        <v>0</v>
      </c>
      <c r="X48" s="5">
        <f t="shared" si="13"/>
        <v>8.879546422090607E-06</v>
      </c>
      <c r="Y48" s="5">
        <f t="shared" si="23"/>
        <v>0.00025511184244556364</v>
      </c>
      <c r="Z48" s="5">
        <f t="shared" si="14"/>
        <v>0.00026512282029209517</v>
      </c>
      <c r="AA48" s="5">
        <f t="shared" si="15"/>
        <v>0.00024744620167619095</v>
      </c>
      <c r="AC48">
        <f t="shared" si="29"/>
        <v>11</v>
      </c>
      <c r="AD48" s="5">
        <f t="shared" si="16"/>
        <v>0</v>
      </c>
      <c r="AE48" s="5">
        <f t="shared" si="17"/>
        <v>0.00016911113594767274</v>
      </c>
      <c r="AF48" s="5">
        <f t="shared" si="24"/>
        <v>7.604610339969814E-05</v>
      </c>
      <c r="AG48" s="5">
        <f t="shared" si="18"/>
        <v>1.4967818447797217E-05</v>
      </c>
      <c r="AH48" s="5">
        <f t="shared" si="19"/>
        <v>5.277684989094359E-07</v>
      </c>
    </row>
    <row r="49" spans="1:34" ht="12.75">
      <c r="A49">
        <f t="shared" si="25"/>
        <v>11.5</v>
      </c>
      <c r="B49" s="5">
        <f t="shared" si="0"/>
        <v>0</v>
      </c>
      <c r="C49" s="5">
        <f t="shared" si="1"/>
        <v>0</v>
      </c>
      <c r="D49" s="5">
        <f t="shared" si="20"/>
        <v>1.9669793660948384E-71</v>
      </c>
      <c r="E49" s="5">
        <f t="shared" si="2"/>
        <v>6.938533717275035E-27</v>
      </c>
      <c r="F49" s="5">
        <f t="shared" si="3"/>
        <v>7.01389486148607E-36</v>
      </c>
      <c r="H49">
        <f t="shared" si="26"/>
        <v>11.5</v>
      </c>
      <c r="I49" s="5">
        <f t="shared" si="4"/>
        <v>0</v>
      </c>
      <c r="J49" s="5">
        <f t="shared" si="5"/>
        <v>1.027949410218601E-23</v>
      </c>
      <c r="K49" s="5">
        <f t="shared" si="21"/>
        <v>2.3523521432303196E-07</v>
      </c>
      <c r="L49" s="5">
        <f t="shared" si="6"/>
        <v>3.334300260624077E-07</v>
      </c>
      <c r="M49" s="5">
        <f t="shared" si="7"/>
        <v>5.283059561156784E-35</v>
      </c>
      <c r="O49">
        <f t="shared" si="27"/>
        <v>11.5</v>
      </c>
      <c r="P49" s="5">
        <f t="shared" si="8"/>
        <v>0.0171445</v>
      </c>
      <c r="Q49" s="5">
        <f t="shared" si="9"/>
        <v>0.011357222830599442</v>
      </c>
      <c r="R49" s="5">
        <f t="shared" si="22"/>
        <v>0.01589332198717779</v>
      </c>
      <c r="S49" s="5">
        <f t="shared" si="10"/>
        <v>0.014681423768348287</v>
      </c>
      <c r="T49" s="5">
        <f t="shared" si="11"/>
        <v>0.01649080586713671</v>
      </c>
      <c r="V49">
        <f t="shared" si="28"/>
        <v>11.5</v>
      </c>
      <c r="W49" s="5">
        <f t="shared" si="12"/>
        <v>0</v>
      </c>
      <c r="X49" s="5">
        <f t="shared" si="13"/>
        <v>3.5876610680887565E-06</v>
      </c>
      <c r="Y49" s="5">
        <f t="shared" si="23"/>
        <v>0.00022909193729609564</v>
      </c>
      <c r="Z49" s="5">
        <f t="shared" si="14"/>
        <v>0.0002319897504083996</v>
      </c>
      <c r="AA49" s="5">
        <f t="shared" si="15"/>
        <v>0.0002093888796852563</v>
      </c>
      <c r="AC49">
        <f t="shared" si="29"/>
        <v>11.5</v>
      </c>
      <c r="AD49" s="5">
        <f t="shared" si="16"/>
        <v>0</v>
      </c>
      <c r="AE49" s="5">
        <f t="shared" si="17"/>
        <v>0.00012632897805028823</v>
      </c>
      <c r="AF49" s="5">
        <f t="shared" si="24"/>
        <v>7.037883212554423E-05</v>
      </c>
      <c r="AG49" s="5">
        <f t="shared" si="18"/>
        <v>1.1981963285774597E-05</v>
      </c>
      <c r="AH49" s="5">
        <f t="shared" si="19"/>
        <v>3.153419919191624E-07</v>
      </c>
    </row>
    <row r="50" spans="1:34" ht="12.75">
      <c r="A50">
        <f t="shared" si="25"/>
        <v>12</v>
      </c>
      <c r="B50" s="5">
        <f t="shared" si="0"/>
        <v>0</v>
      </c>
      <c r="C50" s="5">
        <f t="shared" si="1"/>
        <v>0</v>
      </c>
      <c r="D50" s="5">
        <f t="shared" si="20"/>
        <v>4.347601817157277E-74</v>
      </c>
      <c r="E50" s="5">
        <f t="shared" si="2"/>
        <v>5.839677456470373E-28</v>
      </c>
      <c r="F50" s="5">
        <f t="shared" si="3"/>
        <v>2.1825158145831954E-37</v>
      </c>
      <c r="H50">
        <f t="shared" si="26"/>
        <v>12</v>
      </c>
      <c r="I50" s="5">
        <f t="shared" si="4"/>
        <v>0</v>
      </c>
      <c r="J50" s="5">
        <f t="shared" si="5"/>
        <v>7.848490599240548E-26</v>
      </c>
      <c r="K50" s="5">
        <f t="shared" si="21"/>
        <v>1.6839309888042402E-07</v>
      </c>
      <c r="L50" s="5">
        <f t="shared" si="6"/>
        <v>2.2350483041981746E-07</v>
      </c>
      <c r="M50" s="5">
        <f t="shared" si="7"/>
        <v>1.6771408779215803E-36</v>
      </c>
      <c r="O50">
        <f t="shared" si="27"/>
        <v>12</v>
      </c>
      <c r="P50" s="5">
        <f t="shared" si="8"/>
        <v>0.015716</v>
      </c>
      <c r="Q50" s="5">
        <f t="shared" si="9"/>
        <v>0.008251619382098908</v>
      </c>
      <c r="R50" s="5">
        <f t="shared" si="22"/>
        <v>0.014933509179875177</v>
      </c>
      <c r="S50" s="5">
        <f t="shared" si="10"/>
        <v>0.013919670803157147</v>
      </c>
      <c r="T50" s="5">
        <f t="shared" si="11"/>
        <v>0.015555635824841386</v>
      </c>
      <c r="V50">
        <f t="shared" si="28"/>
        <v>12</v>
      </c>
      <c r="W50" s="5">
        <f t="shared" si="12"/>
        <v>0</v>
      </c>
      <c r="X50" s="5">
        <f t="shared" si="13"/>
        <v>1.3617225471577084E-06</v>
      </c>
      <c r="Y50" s="5">
        <f t="shared" si="23"/>
        <v>0.00020628782191862863</v>
      </c>
      <c r="Z50" s="5">
        <f t="shared" si="14"/>
        <v>0.0002029974041286109</v>
      </c>
      <c r="AA50" s="5">
        <f t="shared" si="15"/>
        <v>0.00017718478860799313</v>
      </c>
      <c r="AC50">
        <f t="shared" si="29"/>
        <v>12</v>
      </c>
      <c r="AD50" s="5">
        <f t="shared" si="16"/>
        <v>0</v>
      </c>
      <c r="AE50" s="5">
        <f t="shared" si="17"/>
        <v>9.178464307241971E-05</v>
      </c>
      <c r="AF50" s="5">
        <f t="shared" si="24"/>
        <v>6.529523178105036E-05</v>
      </c>
      <c r="AG50" s="5">
        <f t="shared" si="18"/>
        <v>9.591741420592843E-06</v>
      </c>
      <c r="AH50" s="5">
        <f t="shared" si="19"/>
        <v>1.884170276797992E-07</v>
      </c>
    </row>
    <row r="51" spans="1:34" ht="12.75">
      <c r="A51">
        <f t="shared" si="25"/>
        <v>12.5</v>
      </c>
      <c r="B51" s="5">
        <f t="shared" si="0"/>
        <v>0</v>
      </c>
      <c r="C51" s="5">
        <f t="shared" si="1"/>
        <v>0</v>
      </c>
      <c r="D51" s="5">
        <f t="shared" si="20"/>
        <v>1.1061554528655802E-76</v>
      </c>
      <c r="E51" s="5">
        <f t="shared" si="2"/>
        <v>4.9148471687475375E-29</v>
      </c>
      <c r="F51" s="5">
        <f t="shared" si="3"/>
        <v>6.79134115206356E-39</v>
      </c>
      <c r="H51">
        <f t="shared" si="26"/>
        <v>12.5</v>
      </c>
      <c r="I51" s="5">
        <f t="shared" si="4"/>
        <v>0</v>
      </c>
      <c r="J51" s="5">
        <f t="shared" si="5"/>
        <v>4.666883102331221E-28</v>
      </c>
      <c r="K51" s="5">
        <f t="shared" si="21"/>
        <v>1.2137159303218213E-07</v>
      </c>
      <c r="L51" s="5">
        <f t="shared" si="6"/>
        <v>1.4981976821620003E-07</v>
      </c>
      <c r="M51" s="5">
        <f t="shared" si="7"/>
        <v>5.324190446529197E-38</v>
      </c>
      <c r="O51">
        <f t="shared" si="27"/>
        <v>12.5</v>
      </c>
      <c r="P51" s="5">
        <f t="shared" si="8"/>
        <v>0.014287500000000002</v>
      </c>
      <c r="Q51" s="5">
        <f t="shared" si="9"/>
        <v>0.005830992625897545</v>
      </c>
      <c r="R51" s="5">
        <f t="shared" si="22"/>
        <v>0.014043470538208808</v>
      </c>
      <c r="S51" s="5">
        <f t="shared" si="10"/>
        <v>0.01319744176896434</v>
      </c>
      <c r="T51" s="5">
        <f t="shared" si="11"/>
        <v>0.014673497939679717</v>
      </c>
      <c r="V51">
        <f t="shared" si="28"/>
        <v>12.5</v>
      </c>
      <c r="W51" s="5">
        <f t="shared" si="12"/>
        <v>0</v>
      </c>
      <c r="X51" s="5">
        <f t="shared" si="13"/>
        <v>4.855371268067603E-07</v>
      </c>
      <c r="Y51" s="5">
        <f t="shared" si="23"/>
        <v>0.0001862333252035106</v>
      </c>
      <c r="Z51" s="5">
        <f t="shared" si="14"/>
        <v>0.00017762830474368476</v>
      </c>
      <c r="AA51" s="5">
        <f t="shared" si="15"/>
        <v>0.00014993369925494568</v>
      </c>
      <c r="AC51">
        <f t="shared" si="29"/>
        <v>12.5</v>
      </c>
      <c r="AD51" s="5">
        <f t="shared" si="16"/>
        <v>0</v>
      </c>
      <c r="AE51" s="5">
        <f t="shared" si="17"/>
        <v>6.485945996091053E-05</v>
      </c>
      <c r="AF51" s="5">
        <f t="shared" si="24"/>
        <v>6.071860145110945E-05</v>
      </c>
      <c r="AG51" s="5">
        <f t="shared" si="18"/>
        <v>7.678332948052327E-06</v>
      </c>
      <c r="AH51" s="5">
        <f t="shared" si="19"/>
        <v>1.1257928607488086E-07</v>
      </c>
    </row>
    <row r="52" spans="1:34" ht="12.75">
      <c r="A52">
        <f t="shared" si="25"/>
        <v>13</v>
      </c>
      <c r="B52" s="5">
        <f t="shared" si="0"/>
        <v>0</v>
      </c>
      <c r="C52" s="5">
        <f t="shared" si="1"/>
        <v>0</v>
      </c>
      <c r="D52" s="5">
        <f t="shared" si="20"/>
        <v>3.217533323083544E-79</v>
      </c>
      <c r="E52" s="5">
        <f t="shared" si="2"/>
        <v>4.13648234379465E-30</v>
      </c>
      <c r="F52" s="5">
        <f t="shared" si="3"/>
        <v>2.1132637085848646E-40</v>
      </c>
      <c r="H52">
        <f t="shared" si="26"/>
        <v>13</v>
      </c>
      <c r="I52" s="5">
        <f t="shared" si="4"/>
        <v>0</v>
      </c>
      <c r="J52" s="5">
        <f t="shared" si="5"/>
        <v>2.1611956385795407E-30</v>
      </c>
      <c r="K52" s="5">
        <f t="shared" si="21"/>
        <v>8.805646350255433E-08</v>
      </c>
      <c r="L52" s="5">
        <f t="shared" si="6"/>
        <v>1.0042719392773196E-07</v>
      </c>
      <c r="M52" s="5">
        <f t="shared" si="7"/>
        <v>1.690198139230986E-39</v>
      </c>
      <c r="O52">
        <f t="shared" si="27"/>
        <v>13</v>
      </c>
      <c r="P52" s="5">
        <f t="shared" si="8"/>
        <v>0.012859000000000002</v>
      </c>
      <c r="Q52" s="5">
        <f t="shared" si="9"/>
        <v>0.004007578716488601</v>
      </c>
      <c r="R52" s="5">
        <f t="shared" si="22"/>
        <v>0.0132175865825321</v>
      </c>
      <c r="S52" s="5">
        <f t="shared" si="10"/>
        <v>0.01251268594697658</v>
      </c>
      <c r="T52" s="5">
        <f t="shared" si="11"/>
        <v>0.01384138483378132</v>
      </c>
      <c r="V52">
        <f t="shared" si="28"/>
        <v>13</v>
      </c>
      <c r="W52" s="5">
        <f t="shared" si="12"/>
        <v>0</v>
      </c>
      <c r="X52" s="5">
        <f t="shared" si="13"/>
        <v>1.626345657627632E-07</v>
      </c>
      <c r="Y52" s="5">
        <f t="shared" si="23"/>
        <v>0.00016853952858876092</v>
      </c>
      <c r="Z52" s="5">
        <f t="shared" si="14"/>
        <v>0.0001554296459186513</v>
      </c>
      <c r="AA52" s="5">
        <f t="shared" si="15"/>
        <v>0.00012687383803588188</v>
      </c>
      <c r="AC52">
        <f t="shared" si="29"/>
        <v>13</v>
      </c>
      <c r="AD52" s="5">
        <f t="shared" si="16"/>
        <v>0</v>
      </c>
      <c r="AE52" s="5">
        <f t="shared" si="17"/>
        <v>4.457721145930614E-05</v>
      </c>
      <c r="AF52" s="5">
        <f t="shared" si="24"/>
        <v>5.658444161314738E-05</v>
      </c>
      <c r="AG52" s="5">
        <f t="shared" si="18"/>
        <v>6.146620751740611E-06</v>
      </c>
      <c r="AH52" s="5">
        <f t="shared" si="19"/>
        <v>6.726619037143794E-08</v>
      </c>
    </row>
    <row r="53" spans="1:34" ht="12.75">
      <c r="A53">
        <f t="shared" si="25"/>
        <v>13.5</v>
      </c>
      <c r="B53" s="5">
        <f t="shared" si="0"/>
        <v>0</v>
      </c>
      <c r="C53" s="5">
        <f t="shared" si="1"/>
        <v>0</v>
      </c>
      <c r="D53" s="5">
        <f t="shared" si="20"/>
        <v>1.0631553577548311E-81</v>
      </c>
      <c r="E53" s="5">
        <f t="shared" si="2"/>
        <v>3.481387232003274E-31</v>
      </c>
      <c r="F53" s="5">
        <f t="shared" si="3"/>
        <v>6.57584916149425E-42</v>
      </c>
      <c r="H53">
        <f t="shared" si="26"/>
        <v>13.5</v>
      </c>
      <c r="I53" s="5">
        <f t="shared" si="4"/>
        <v>0</v>
      </c>
      <c r="J53" s="5">
        <f t="shared" si="5"/>
        <v>7.794488519818948E-33</v>
      </c>
      <c r="K53" s="5">
        <f t="shared" si="21"/>
        <v>6.428987222321858E-08</v>
      </c>
      <c r="L53" s="5">
        <f t="shared" si="6"/>
        <v>6.731836125686734E-08</v>
      </c>
      <c r="M53" s="5">
        <f t="shared" si="7"/>
        <v>5.365641553491455E-41</v>
      </c>
      <c r="O53">
        <f t="shared" si="27"/>
        <v>13.5</v>
      </c>
      <c r="P53" s="5">
        <f t="shared" si="8"/>
        <v>0.011430500000000003</v>
      </c>
      <c r="Q53" s="5">
        <f t="shared" si="9"/>
        <v>0.0026789085921003915</v>
      </c>
      <c r="R53" s="5">
        <f t="shared" si="22"/>
        <v>0.012450669436920962</v>
      </c>
      <c r="S53" s="5">
        <f t="shared" si="10"/>
        <v>0.011863459020963855</v>
      </c>
      <c r="T53" s="5">
        <f t="shared" si="11"/>
        <v>0.013056459673378552</v>
      </c>
      <c r="V53">
        <f t="shared" si="28"/>
        <v>13.5</v>
      </c>
      <c r="W53" s="5">
        <f t="shared" si="12"/>
        <v>0</v>
      </c>
      <c r="X53" s="5">
        <f t="shared" si="13"/>
        <v>5.1175236661428126E-08</v>
      </c>
      <c r="Y53" s="5">
        <f t="shared" si="23"/>
        <v>0.0001528804306928172</v>
      </c>
      <c r="Z53" s="5">
        <f t="shared" si="14"/>
        <v>0.00013600520967228458</v>
      </c>
      <c r="AA53" s="5">
        <f t="shared" si="15"/>
        <v>0.00010736059243482063</v>
      </c>
      <c r="AC53">
        <f t="shared" si="29"/>
        <v>13.5</v>
      </c>
      <c r="AD53" s="5">
        <f t="shared" si="16"/>
        <v>0</v>
      </c>
      <c r="AE53" s="5">
        <f t="shared" si="17"/>
        <v>2.9798110839066514E-05</v>
      </c>
      <c r="AF53" s="5">
        <f t="shared" si="24"/>
        <v>5.28381888450482E-05</v>
      </c>
      <c r="AG53" s="5">
        <f t="shared" si="18"/>
        <v>4.920462152570731E-06</v>
      </c>
      <c r="AH53" s="5">
        <f t="shared" si="19"/>
        <v>4.019158874463778E-08</v>
      </c>
    </row>
    <row r="54" spans="1:34" ht="12.75">
      <c r="A54">
        <f t="shared" si="25"/>
        <v>14</v>
      </c>
      <c r="B54" s="5">
        <f t="shared" si="0"/>
        <v>0</v>
      </c>
      <c r="C54" s="5">
        <f t="shared" si="1"/>
        <v>0</v>
      </c>
      <c r="D54" s="5">
        <f t="shared" si="20"/>
        <v>3.966895692803496E-84</v>
      </c>
      <c r="E54" s="5">
        <f t="shared" si="2"/>
        <v>2.9300395968901794E-32</v>
      </c>
      <c r="F54" s="5">
        <f t="shared" si="3"/>
        <v>2.046208999807253E-43</v>
      </c>
      <c r="H54">
        <f t="shared" si="26"/>
        <v>14</v>
      </c>
      <c r="I54" s="5">
        <f t="shared" si="4"/>
        <v>0</v>
      </c>
      <c r="J54" s="5">
        <f t="shared" si="5"/>
        <v>2.1893114103763215E-35</v>
      </c>
      <c r="K54" s="5">
        <f t="shared" si="21"/>
        <v>4.722282793818393E-08</v>
      </c>
      <c r="L54" s="5">
        <f t="shared" si="6"/>
        <v>4.5124847016747095E-08</v>
      </c>
      <c r="M54" s="5">
        <f t="shared" si="7"/>
        <v>1.7033570569219083E-42</v>
      </c>
      <c r="O54">
        <f t="shared" si="27"/>
        <v>14</v>
      </c>
      <c r="P54" s="5">
        <f t="shared" si="8"/>
        <v>0.010001999999999997</v>
      </c>
      <c r="Q54" s="5">
        <f t="shared" si="9"/>
        <v>0.0017416865306370424</v>
      </c>
      <c r="R54" s="5">
        <f t="shared" si="22"/>
        <v>0.011737948334074065</v>
      </c>
      <c r="S54" s="5">
        <f t="shared" si="10"/>
        <v>0.011247917556509586</v>
      </c>
      <c r="T54" s="5">
        <f t="shared" si="11"/>
        <v>0.012316046497494099</v>
      </c>
      <c r="V54">
        <f t="shared" si="28"/>
        <v>14</v>
      </c>
      <c r="W54" s="5">
        <f t="shared" si="12"/>
        <v>0</v>
      </c>
      <c r="X54" s="5">
        <f t="shared" si="13"/>
        <v>1.512737106242148E-08</v>
      </c>
      <c r="Y54" s="5">
        <f t="shared" si="23"/>
        <v>0.00013898154047653984</v>
      </c>
      <c r="Z54" s="5">
        <f t="shared" si="14"/>
        <v>0.00011900829438730922</v>
      </c>
      <c r="AA54" s="5">
        <f t="shared" si="15"/>
        <v>9.084849159127551E-05</v>
      </c>
      <c r="AC54">
        <f t="shared" si="29"/>
        <v>14</v>
      </c>
      <c r="AD54" s="5">
        <f t="shared" si="16"/>
        <v>0</v>
      </c>
      <c r="AE54" s="5">
        <f t="shared" si="17"/>
        <v>1.9373176240455653E-05</v>
      </c>
      <c r="AF54" s="5">
        <f t="shared" si="24"/>
        <v>4.943342855216108E-05</v>
      </c>
      <c r="AG54" s="5">
        <f t="shared" si="18"/>
        <v>3.9389037932794025E-06</v>
      </c>
      <c r="AH54" s="5">
        <f t="shared" si="19"/>
        <v>2.401449817357272E-08</v>
      </c>
    </row>
    <row r="55" spans="1:34" ht="12.75">
      <c r="A55">
        <f t="shared" si="25"/>
        <v>14.5</v>
      </c>
      <c r="B55" s="5">
        <f t="shared" si="0"/>
        <v>0</v>
      </c>
      <c r="C55" s="5">
        <f t="shared" si="1"/>
        <v>0</v>
      </c>
      <c r="D55" s="5">
        <f t="shared" si="20"/>
        <v>1.6621557149187334E-86</v>
      </c>
      <c r="E55" s="5">
        <f t="shared" si="2"/>
        <v>2.466008940465997E-33</v>
      </c>
      <c r="F55" s="5">
        <f t="shared" si="3"/>
        <v>6.367194818594105E-45</v>
      </c>
      <c r="H55">
        <f t="shared" si="26"/>
        <v>14.5</v>
      </c>
      <c r="I55" s="5">
        <f t="shared" si="4"/>
        <v>0</v>
      </c>
      <c r="J55" s="5">
        <f t="shared" si="5"/>
        <v>4.789099265134649E-38</v>
      </c>
      <c r="K55" s="5">
        <f t="shared" si="21"/>
        <v>3.488877825693039E-08</v>
      </c>
      <c r="L55" s="5">
        <f t="shared" si="6"/>
        <v>3.0248089529617084E-08</v>
      </c>
      <c r="M55" s="5">
        <f t="shared" si="7"/>
        <v>5.407415375105873E-44</v>
      </c>
      <c r="O55">
        <f t="shared" si="27"/>
        <v>14.5</v>
      </c>
      <c r="P55" s="5">
        <f t="shared" si="8"/>
        <v>0.008573499999999998</v>
      </c>
      <c r="Q55" s="5">
        <f t="shared" si="9"/>
        <v>0.0011013322473577762</v>
      </c>
      <c r="R55" s="5">
        <f t="shared" si="22"/>
        <v>0.01107504805778916</v>
      </c>
      <c r="S55" s="5">
        <f t="shared" si="10"/>
        <v>0.010664313766707626</v>
      </c>
      <c r="T55" s="5">
        <f t="shared" si="11"/>
        <v>0.011617621095074845</v>
      </c>
      <c r="V55">
        <f t="shared" si="28"/>
        <v>14.5</v>
      </c>
      <c r="W55" s="5">
        <f t="shared" si="12"/>
        <v>0</v>
      </c>
      <c r="X55" s="5">
        <f t="shared" si="13"/>
        <v>4.2007192309310224E-09</v>
      </c>
      <c r="Y55" s="5">
        <f t="shared" si="23"/>
        <v>0.00012661074970252178</v>
      </c>
      <c r="Z55" s="5">
        <f t="shared" si="14"/>
        <v>0.00010413552662507031</v>
      </c>
      <c r="AA55" s="5">
        <f t="shared" si="15"/>
        <v>7.687595827510716E-05</v>
      </c>
      <c r="AC55">
        <f t="shared" si="29"/>
        <v>14.5</v>
      </c>
      <c r="AD55" s="5">
        <f t="shared" si="16"/>
        <v>0</v>
      </c>
      <c r="AE55" s="5">
        <f t="shared" si="17"/>
        <v>1.225036959983568E-05</v>
      </c>
      <c r="AF55" s="5">
        <f t="shared" si="24"/>
        <v>4.633047331966048E-05</v>
      </c>
      <c r="AG55" s="5">
        <f t="shared" si="18"/>
        <v>3.1531515966655654E-06</v>
      </c>
      <c r="AH55" s="5">
        <f t="shared" si="19"/>
        <v>1.4348676938168272E-08</v>
      </c>
    </row>
    <row r="56" spans="1:34" ht="12.75">
      <c r="A56">
        <f t="shared" si="25"/>
        <v>15</v>
      </c>
      <c r="B56" s="5">
        <f t="shared" si="0"/>
        <v>0</v>
      </c>
      <c r="C56" s="5">
        <f t="shared" si="1"/>
        <v>0</v>
      </c>
      <c r="D56" s="5">
        <f t="shared" si="20"/>
        <v>7.780462837120515E-89</v>
      </c>
      <c r="E56" s="5">
        <f t="shared" si="2"/>
        <v>2.075466864308811E-34</v>
      </c>
      <c r="F56" s="5">
        <f t="shared" si="3"/>
        <v>1.9812819639514088E-46</v>
      </c>
      <c r="H56">
        <f t="shared" si="26"/>
        <v>15</v>
      </c>
      <c r="I56" s="5">
        <f t="shared" si="4"/>
        <v>0</v>
      </c>
      <c r="J56" s="5">
        <f t="shared" si="5"/>
        <v>8.158804312146949E-41</v>
      </c>
      <c r="K56" s="5">
        <f t="shared" si="21"/>
        <v>2.5920613910407095E-08</v>
      </c>
      <c r="L56" s="5">
        <f t="shared" si="6"/>
        <v>2.027590076598309E-08</v>
      </c>
      <c r="M56" s="5">
        <f t="shared" si="7"/>
        <v>1.716618422432844E-45</v>
      </c>
      <c r="O56">
        <f t="shared" si="27"/>
        <v>15</v>
      </c>
      <c r="P56" s="5">
        <f t="shared" si="8"/>
        <v>0.007144999999999999</v>
      </c>
      <c r="Q56" s="5">
        <f t="shared" si="9"/>
        <v>0.0006773341656245253</v>
      </c>
      <c r="R56" s="5">
        <f t="shared" si="22"/>
        <v>0.010457963657522695</v>
      </c>
      <c r="S56" s="5">
        <f t="shared" si="10"/>
        <v>0.010110990549443654</v>
      </c>
      <c r="T56" s="5">
        <f t="shared" si="11"/>
        <v>0.010958802399470455</v>
      </c>
      <c r="V56">
        <f t="shared" si="28"/>
        <v>15</v>
      </c>
      <c r="W56" s="5">
        <f t="shared" si="12"/>
        <v>0</v>
      </c>
      <c r="X56" s="5">
        <f t="shared" si="13"/>
        <v>1.0958230843287781E-09</v>
      </c>
      <c r="Y56" s="5">
        <f t="shared" si="23"/>
        <v>0.00011557098970531795</v>
      </c>
      <c r="Z56" s="5">
        <f t="shared" si="14"/>
        <v>9.112144629338652E-05</v>
      </c>
      <c r="AA56" s="5">
        <f t="shared" si="15"/>
        <v>6.505240601356954E-05</v>
      </c>
      <c r="AC56">
        <f t="shared" si="29"/>
        <v>15</v>
      </c>
      <c r="AD56" s="5">
        <f t="shared" si="16"/>
        <v>0</v>
      </c>
      <c r="AE56" s="5">
        <f t="shared" si="17"/>
        <v>7.534142300294612E-06</v>
      </c>
      <c r="AF56" s="5">
        <f t="shared" si="24"/>
        <v>4.3495223493265706E-05</v>
      </c>
      <c r="AG56" s="5">
        <f t="shared" si="18"/>
        <v>2.524145171689229E-06</v>
      </c>
      <c r="AH56" s="5">
        <f t="shared" si="19"/>
        <v>8.573343002540545E-09</v>
      </c>
    </row>
    <row r="57" spans="1:34" ht="12.75">
      <c r="A57">
        <f t="shared" si="25"/>
        <v>15.5</v>
      </c>
      <c r="B57" s="5">
        <f t="shared" si="0"/>
        <v>0</v>
      </c>
      <c r="C57" s="5">
        <f t="shared" si="1"/>
        <v>0</v>
      </c>
      <c r="D57" s="5">
        <f t="shared" si="20"/>
        <v>4.0489714691248876E-91</v>
      </c>
      <c r="E57" s="5">
        <f t="shared" si="2"/>
        <v>1.746774974801915E-35</v>
      </c>
      <c r="F57" s="5">
        <f t="shared" si="3"/>
        <v>6.165161162048295E-48</v>
      </c>
      <c r="H57">
        <f t="shared" si="26"/>
        <v>15.5</v>
      </c>
      <c r="I57" s="5">
        <f t="shared" si="4"/>
        <v>0</v>
      </c>
      <c r="J57" s="5">
        <f t="shared" si="5"/>
        <v>1.0824941901935202E-43</v>
      </c>
      <c r="K57" s="5">
        <f t="shared" si="21"/>
        <v>1.9361410034242325E-08</v>
      </c>
      <c r="L57" s="5">
        <f t="shared" si="6"/>
        <v>1.3591342734867837E-08</v>
      </c>
      <c r="M57" s="5">
        <f t="shared" si="7"/>
        <v>5.449514423844554E-47</v>
      </c>
      <c r="O57">
        <f t="shared" si="27"/>
        <v>15.5</v>
      </c>
      <c r="P57" s="5">
        <f t="shared" si="8"/>
        <v>0.005716499999999999</v>
      </c>
      <c r="Q57" s="5">
        <f t="shared" si="9"/>
        <v>0.00040515749170206736</v>
      </c>
      <c r="R57" s="5">
        <f t="shared" si="22"/>
        <v>0.009883033617772374</v>
      </c>
      <c r="S57" s="5">
        <f t="shared" si="10"/>
        <v>0.009586376782169719</v>
      </c>
      <c r="T57" s="5">
        <f t="shared" si="11"/>
        <v>0.010337344370918797</v>
      </c>
      <c r="V57">
        <f t="shared" si="28"/>
        <v>15.5</v>
      </c>
      <c r="W57" s="5">
        <f t="shared" si="12"/>
        <v>0</v>
      </c>
      <c r="X57" s="5">
        <f t="shared" si="13"/>
        <v>2.6854299596330584E-10</v>
      </c>
      <c r="Y57" s="5">
        <f t="shared" si="23"/>
        <v>0.00010569429290702644</v>
      </c>
      <c r="Z57" s="5">
        <f t="shared" si="14"/>
        <v>7.973376851968179E-05</v>
      </c>
      <c r="AA57" s="5">
        <f t="shared" si="15"/>
        <v>5.5047320685231526E-05</v>
      </c>
      <c r="AC57">
        <f t="shared" si="29"/>
        <v>15.5</v>
      </c>
      <c r="AD57" s="5">
        <f t="shared" si="16"/>
        <v>0</v>
      </c>
      <c r="AE57" s="5">
        <f t="shared" si="17"/>
        <v>4.5066591225311745E-06</v>
      </c>
      <c r="AF57" s="5">
        <f t="shared" si="24"/>
        <v>4.0898247478548315E-05</v>
      </c>
      <c r="AG57" s="5">
        <f t="shared" si="18"/>
        <v>2.0206160891533604E-06</v>
      </c>
      <c r="AH57" s="5">
        <f t="shared" si="19"/>
        <v>5.122577541884078E-09</v>
      </c>
    </row>
    <row r="58" spans="1:34" ht="12.75">
      <c r="A58">
        <f t="shared" si="25"/>
        <v>16</v>
      </c>
      <c r="B58" s="5">
        <f aca="true" t="shared" si="30" ref="B58:B76">+IF((B$12+(C$12*A58))&lt;0,0,(B$12+(C$12*A58)))</f>
        <v>0</v>
      </c>
      <c r="C58" s="5">
        <f aca="true" t="shared" si="31" ref="C58:C76">D$14*NORMDIST(A58,B$14,C$14,FALSE)</f>
        <v>0</v>
      </c>
      <c r="D58" s="5">
        <f t="shared" si="20"/>
        <v>2.33194084821565E-93</v>
      </c>
      <c r="E58" s="5">
        <f aca="true" t="shared" si="32" ref="E58:E76">+IF((B$18*EXP(C$18*A58))&lt;0,0,(B$18*EXP(C$18*A58)))</f>
        <v>1.4701380518596797E-36</v>
      </c>
      <c r="F58" s="5">
        <f aca="true" t="shared" si="33" ref="F58:F76">+IF(C$20=0,B$20*EXP(A58*D$20),IF(C$20&gt;=A58,+A58*(B$20/C$20),(IF((B$20*EXP(D$20*(A58)))&lt;0,0,(B$20*EXP(D$20*(A58-C$20)))))))</f>
        <v>1.9184150890983865E-49</v>
      </c>
      <c r="H58">
        <f t="shared" si="26"/>
        <v>16</v>
      </c>
      <c r="I58" s="5">
        <f aca="true" t="shared" si="34" ref="I58:I76">+IF((I$12+(J$12*H58))&lt;0,0,(I$12+(J$12*H58)))</f>
        <v>0</v>
      </c>
      <c r="J58" s="5">
        <f aca="true" t="shared" si="35" ref="J58:J76">K$14*NORMDIST(H58,I$14,J$14,FALSE)</f>
        <v>1.1185386905767505E-46</v>
      </c>
      <c r="K58" s="5">
        <f t="shared" si="21"/>
        <v>1.4536910057629727E-08</v>
      </c>
      <c r="L58" s="5">
        <f aca="true" t="shared" si="36" ref="L58:L76">+IF((I$18*EXP(J$18*H58))&lt;0,0,(I$18*EXP(J$18*H58)))</f>
        <v>9.110549487722755E-09</v>
      </c>
      <c r="M58" s="5">
        <f aca="true" t="shared" si="37" ref="M58:M76">+IF(J$20=0,I$20*EXP(H58*K$20),IF(J$20&gt;=H58,+H58*(I$20/J$20),(IF((I$20*EXP(K$20*(H58)))&lt;0,0,(I$20*EXP(K$20*(H58-J$20)))))))</f>
        <v>1.7299830333640762E-48</v>
      </c>
      <c r="O58">
        <f t="shared" si="27"/>
        <v>16</v>
      </c>
      <c r="P58" s="5">
        <f aca="true" t="shared" si="38" ref="P58:P76">+IF((P$12+(Q$12*O58))&lt;0,0,(P$12+(Q$12*O58)))</f>
        <v>0.004288</v>
      </c>
      <c r="Q58" s="5">
        <f aca="true" t="shared" si="39" ref="Q58:Q76">R$14*NORMDIST(O58,P$14,Q$14,FALSE)</f>
        <v>0.00023571163993315743</v>
      </c>
      <c r="R58" s="5">
        <f t="shared" si="22"/>
        <v>0.009346912887371722</v>
      </c>
      <c r="S58" s="5">
        <f aca="true" t="shared" si="40" ref="S58:S76">+IF((P$18*EXP(Q$18*O58))&lt;0,0,(P$18*EXP(Q$18*O58)))</f>
        <v>0.00908898286081172</v>
      </c>
      <c r="T58" s="5">
        <f t="shared" si="11"/>
        <v>0.009751128339363998</v>
      </c>
      <c r="V58">
        <f t="shared" si="28"/>
        <v>16</v>
      </c>
      <c r="W58" s="5">
        <f t="shared" si="12"/>
        <v>0</v>
      </c>
      <c r="X58" s="5">
        <f aca="true" t="shared" si="41" ref="X58:X76">Y$14*NORMDIST(V58,W$14,X$14,FALSE)</f>
        <v>6.182210799695193E-11</v>
      </c>
      <c r="Y58" s="5">
        <f t="shared" si="23"/>
        <v>9.683696634734262E-05</v>
      </c>
      <c r="Z58" s="5">
        <f aca="true" t="shared" si="42" ref="Z58:Z76">+IF((W$18*EXP(X$18*V58))&lt;0,0,(W$18*EXP(X$18*V58)))</f>
        <v>6.976923765982434E-05</v>
      </c>
      <c r="AA58" s="5">
        <f aca="true" t="shared" si="43" ref="AA58:AA76">+IF(X$20=0,W$20*EXP(V58*Y$20),IF(X$20&gt;=V58,+V58*(W$20/X$20),(IF((W$20*EXP(Y$20*(V58)))&lt;0,0,(W$20*EXP(Y$20*(V58-X$20)))))))</f>
        <v>4.658102136899649E-05</v>
      </c>
      <c r="AC58">
        <f t="shared" si="29"/>
        <v>16</v>
      </c>
      <c r="AD58" s="5">
        <f aca="true" t="shared" si="44" ref="AD58:AD76">+IF((AD$12+(AE$12*AC58))&lt;0,0,(AD$12+(AE$12*AC58)))</f>
        <v>0</v>
      </c>
      <c r="AE58" s="5">
        <f aca="true" t="shared" si="45" ref="AE58:AE76">AF$14*NORMDIST(AC58,AD$14,AE$14,FALSE)</f>
        <v>2.621874293694881E-06</v>
      </c>
      <c r="AF58" s="5">
        <f t="shared" si="24"/>
        <v>3.851403446136089E-05</v>
      </c>
      <c r="AG58" s="5">
        <f aca="true" t="shared" si="46" ref="AG58:AG76">+IF((AD$18*EXP(AE$18*AC58))&lt;0,0,(AD$18*EXP(AE$18*AC58)))</f>
        <v>1.617533502248223E-06</v>
      </c>
      <c r="AH58" s="5">
        <f aca="true" t="shared" si="47" ref="AH58:AH76">+IF(AE$20=0,AD$20*EXP(AC58*AF$20),IF(AE$20&gt;=AC58,+AC58*(AD$20/AE$20),(IF((AD$20*EXP(AF$20*(AC58)))&lt;0,0,(AD$20*EXP(AF$20*(AC58-AE$20)))))))</f>
        <v>3.060743127253764E-09</v>
      </c>
    </row>
    <row r="59" spans="1:34" ht="12.75">
      <c r="A59">
        <f t="shared" si="25"/>
        <v>16.5</v>
      </c>
      <c r="B59" s="5">
        <f t="shared" si="30"/>
        <v>0</v>
      </c>
      <c r="C59" s="5">
        <f t="shared" si="31"/>
        <v>0</v>
      </c>
      <c r="D59" s="5">
        <f t="shared" si="20"/>
        <v>1.4800499375332438E-95</v>
      </c>
      <c r="E59" s="5">
        <f t="shared" si="32"/>
        <v>1.2373121453556818E-37</v>
      </c>
      <c r="F59" s="5">
        <f t="shared" si="33"/>
        <v>5.969538114811637E-51</v>
      </c>
      <c r="H59">
        <f t="shared" si="26"/>
        <v>16.5</v>
      </c>
      <c r="I59" s="5">
        <f t="shared" si="34"/>
        <v>0</v>
      </c>
      <c r="J59" s="5">
        <f t="shared" si="35"/>
        <v>9.00125007408672E-50</v>
      </c>
      <c r="K59" s="5">
        <f aca="true" t="shared" si="48" ref="K59:K76">+K$16*((1/((H59^2)*J$16*SQRT(2*PI()))))*EXP(-((LN(H59^2)-I$16)^2)/(2*J$16^2))</f>
        <v>1.096898613634133E-08</v>
      </c>
      <c r="L59" s="5">
        <f t="shared" si="36"/>
        <v>6.106983952020286E-09</v>
      </c>
      <c r="M59" s="5">
        <f t="shared" si="37"/>
        <v>5.491941231740279E-50</v>
      </c>
      <c r="O59">
        <f t="shared" si="27"/>
        <v>16.5</v>
      </c>
      <c r="P59" s="5">
        <f t="shared" si="38"/>
        <v>0.002859500000000001</v>
      </c>
      <c r="Q59" s="5">
        <f t="shared" si="39"/>
        <v>0.00013337500522616033</v>
      </c>
      <c r="R59" s="5">
        <f aca="true" t="shared" si="49" ref="R59:R76">+R$16*((1/((O59^2)*Q$16*SQRT(2*PI()))))*EXP(-((LN(O59^2)-P$16)^2)/(2*Q$16^2))</f>
        <v>0.008846546648878855</v>
      </c>
      <c r="S59" s="5">
        <f t="shared" si="40"/>
        <v>0.008617396470142901</v>
      </c>
      <c r="T59" s="5">
        <f t="shared" si="11"/>
        <v>0.009198155781502368</v>
      </c>
      <c r="V59">
        <f t="shared" si="28"/>
        <v>16.5</v>
      </c>
      <c r="W59" s="5">
        <f t="shared" si="12"/>
        <v>0</v>
      </c>
      <c r="X59" s="5">
        <f t="shared" si="41"/>
        <v>1.3369968499736117E-11</v>
      </c>
      <c r="Y59" s="5">
        <f aca="true" t="shared" si="50" ref="Y59:Y76">+Y$16*((1/((V59^2)*X$16*SQRT(2*PI()))))*EXP(-((LN(V59^2)-W$16)^2)/(2*X$16^2))</f>
        <v>8.887565018886137E-05</v>
      </c>
      <c r="Z59" s="5">
        <f t="shared" si="42"/>
        <v>6.104999944197393E-05</v>
      </c>
      <c r="AA59" s="5">
        <f t="shared" si="43"/>
        <v>3.94168421781341E-05</v>
      </c>
      <c r="AC59">
        <f t="shared" si="29"/>
        <v>16.5</v>
      </c>
      <c r="AD59" s="5">
        <f t="shared" si="44"/>
        <v>0</v>
      </c>
      <c r="AE59" s="5">
        <f t="shared" si="45"/>
        <v>1.483560581577792E-06</v>
      </c>
      <c r="AF59" s="5">
        <f aca="true" t="shared" si="51" ref="AF59:AF76">+AF$16*((1/((AC59^2)*AE$16*SQRT(2*PI()))))*EXP(-((LN(AC59^2)-AD$16)^2)/(2*AE$16^2))</f>
        <v>3.632038344558576E-05</v>
      </c>
      <c r="AG59" s="5">
        <f t="shared" si="46"/>
        <v>1.2948598424709572E-06</v>
      </c>
      <c r="AH59" s="5">
        <f t="shared" si="47"/>
        <v>1.8287958385078065E-09</v>
      </c>
    </row>
    <row r="60" spans="1:34" ht="12.75">
      <c r="A60">
        <f t="shared" si="25"/>
        <v>17</v>
      </c>
      <c r="B60" s="5">
        <f t="shared" si="30"/>
        <v>0</v>
      </c>
      <c r="C60" s="5">
        <f t="shared" si="31"/>
        <v>0</v>
      </c>
      <c r="D60" s="5">
        <f t="shared" si="20"/>
        <v>1.0310707366304485E-97</v>
      </c>
      <c r="E60" s="5">
        <f t="shared" si="32"/>
        <v>1.0413589003482113E-38</v>
      </c>
      <c r="F60" s="5">
        <f t="shared" si="33"/>
        <v>1.857543005509654E-52</v>
      </c>
      <c r="H60">
        <f t="shared" si="26"/>
        <v>17</v>
      </c>
      <c r="I60" s="5">
        <f t="shared" si="34"/>
        <v>0</v>
      </c>
      <c r="J60" s="5">
        <f t="shared" si="35"/>
        <v>5.641323740841304E-53</v>
      </c>
      <c r="K60" s="5">
        <f t="shared" si="48"/>
        <v>8.31649522783788E-09</v>
      </c>
      <c r="L60" s="5">
        <f t="shared" si="36"/>
        <v>4.093633763857147E-09</v>
      </c>
      <c r="M60" s="5">
        <f t="shared" si="37"/>
        <v>1.74345169352545E-51</v>
      </c>
      <c r="O60">
        <f t="shared" si="27"/>
        <v>17</v>
      </c>
      <c r="P60" s="5">
        <f t="shared" si="38"/>
        <v>0.0014310000000000017</v>
      </c>
      <c r="Q60" s="5">
        <f t="shared" si="39"/>
        <v>7.340136458938202E-05</v>
      </c>
      <c r="R60" s="5">
        <f t="shared" si="49"/>
        <v>0.008379145354872686</v>
      </c>
      <c r="S60" s="5">
        <f t="shared" si="40"/>
        <v>0.00817027857361361</v>
      </c>
      <c r="T60" s="5">
        <f t="shared" si="11"/>
        <v>0.008676541507431714</v>
      </c>
      <c r="V60">
        <f t="shared" si="28"/>
        <v>17</v>
      </c>
      <c r="W60" s="5">
        <f t="shared" si="12"/>
        <v>0</v>
      </c>
      <c r="X60" s="5">
        <f t="shared" si="41"/>
        <v>2.7162738555212015E-12</v>
      </c>
      <c r="Y60" s="5">
        <f t="shared" si="50"/>
        <v>8.170408413373554E-05</v>
      </c>
      <c r="Z60" s="5">
        <f t="shared" si="42"/>
        <v>5.342042649279533E-05</v>
      </c>
      <c r="AA60" s="5">
        <f t="shared" si="43"/>
        <v>3.335451653127634E-05</v>
      </c>
      <c r="AC60">
        <f t="shared" si="29"/>
        <v>17</v>
      </c>
      <c r="AD60" s="5">
        <f t="shared" si="44"/>
        <v>0</v>
      </c>
      <c r="AE60" s="5">
        <f t="shared" si="45"/>
        <v>8.164601077553944E-07</v>
      </c>
      <c r="AF60" s="5">
        <f t="shared" si="51"/>
        <v>3.4297900820585085E-05</v>
      </c>
      <c r="AG60" s="5">
        <f t="shared" si="46"/>
        <v>1.0365547355362381E-06</v>
      </c>
      <c r="AH60" s="5">
        <f t="shared" si="47"/>
        <v>1.092706600943774E-09</v>
      </c>
    </row>
    <row r="61" spans="1:34" ht="12.75">
      <c r="A61">
        <f t="shared" si="25"/>
        <v>17.5</v>
      </c>
      <c r="B61" s="5">
        <f t="shared" si="30"/>
        <v>0</v>
      </c>
      <c r="C61" s="5">
        <f t="shared" si="31"/>
        <v>0</v>
      </c>
      <c r="D61" s="5">
        <f t="shared" si="20"/>
        <v>7.854649521986115E-100</v>
      </c>
      <c r="E61" s="5">
        <f t="shared" si="32"/>
        <v>8.764387898437045E-40</v>
      </c>
      <c r="F61" s="5">
        <f t="shared" si="33"/>
        <v>5.780122265668314E-54</v>
      </c>
      <c r="H61">
        <f t="shared" si="26"/>
        <v>17.5</v>
      </c>
      <c r="I61" s="5">
        <f t="shared" si="34"/>
        <v>0</v>
      </c>
      <c r="J61" s="5">
        <f t="shared" si="35"/>
        <v>2.753503285080359E-56</v>
      </c>
      <c r="K61" s="5">
        <f t="shared" si="48"/>
        <v>6.3345826620004885E-09</v>
      </c>
      <c r="L61" s="5">
        <f t="shared" si="36"/>
        <v>2.744044773041774E-09</v>
      </c>
      <c r="M61" s="5">
        <f t="shared" si="37"/>
        <v>5.534698350538553E-53</v>
      </c>
      <c r="O61">
        <f t="shared" si="27"/>
        <v>17.5</v>
      </c>
      <c r="P61" s="5">
        <f t="shared" si="38"/>
        <v>2.5000000000025002E-06</v>
      </c>
      <c r="Q61" s="5">
        <f t="shared" si="39"/>
        <v>3.9288919265355854E-05</v>
      </c>
      <c r="R61" s="5">
        <f t="shared" si="49"/>
        <v>0.007942161321429234</v>
      </c>
      <c r="S61" s="5">
        <f t="shared" si="40"/>
        <v>0.007746359611250739</v>
      </c>
      <c r="T61" s="5">
        <f t="shared" si="11"/>
        <v>0.008184507233676062</v>
      </c>
      <c r="V61">
        <f t="shared" si="28"/>
        <v>17.5</v>
      </c>
      <c r="W61" s="5">
        <f t="shared" si="12"/>
        <v>0</v>
      </c>
      <c r="X61" s="5">
        <f t="shared" si="41"/>
        <v>5.184099373123448E-13</v>
      </c>
      <c r="Y61" s="5">
        <f t="shared" si="50"/>
        <v>7.523044291896684E-05</v>
      </c>
      <c r="Z61" s="5">
        <f t="shared" si="42"/>
        <v>4.674434058569553E-05</v>
      </c>
      <c r="AA61" s="5">
        <f t="shared" si="43"/>
        <v>2.822457892510587E-05</v>
      </c>
      <c r="AC61">
        <f t="shared" si="29"/>
        <v>17.5</v>
      </c>
      <c r="AD61" s="5">
        <f t="shared" si="44"/>
        <v>0</v>
      </c>
      <c r="AE61" s="5">
        <f t="shared" si="45"/>
        <v>4.370196036059212E-07</v>
      </c>
      <c r="AF61" s="5">
        <f t="shared" si="51"/>
        <v>3.242958490504992E-05</v>
      </c>
      <c r="AG61" s="5">
        <f t="shared" si="46"/>
        <v>8.297776211147732E-07</v>
      </c>
      <c r="AH61" s="5">
        <f t="shared" si="47"/>
        <v>6.528928438071777E-10</v>
      </c>
    </row>
    <row r="62" spans="1:34" ht="12.75">
      <c r="A62">
        <f t="shared" si="25"/>
        <v>18</v>
      </c>
      <c r="B62" s="5">
        <f t="shared" si="30"/>
        <v>0</v>
      </c>
      <c r="C62" s="5">
        <f t="shared" si="31"/>
        <v>0</v>
      </c>
      <c r="D62" s="5">
        <f t="shared" si="20"/>
        <v>6.520216638574584E-102</v>
      </c>
      <c r="E62" s="5">
        <f t="shared" si="32"/>
        <v>7.376370933074398E-41</v>
      </c>
      <c r="F62" s="5">
        <f t="shared" si="33"/>
        <v>1.798602417654817E-55</v>
      </c>
      <c r="H62">
        <f t="shared" si="26"/>
        <v>18</v>
      </c>
      <c r="I62" s="5">
        <f t="shared" si="34"/>
        <v>0</v>
      </c>
      <c r="J62" s="5">
        <f t="shared" si="35"/>
        <v>1.0466863342477416E-59</v>
      </c>
      <c r="K62" s="5">
        <f t="shared" si="48"/>
        <v>4.8464944766796135E-09</v>
      </c>
      <c r="L62" s="5">
        <f t="shared" si="36"/>
        <v>1.8393882185892165E-09</v>
      </c>
      <c r="M62" s="5">
        <f t="shared" si="37"/>
        <v>1.757025212984888E-54</v>
      </c>
      <c r="O62">
        <f t="shared" si="27"/>
        <v>18</v>
      </c>
      <c r="P62" s="5">
        <f t="shared" si="38"/>
        <v>0</v>
      </c>
      <c r="Q62" s="5">
        <f t="shared" si="39"/>
        <v>2.0453719504399977E-05</v>
      </c>
      <c r="R62" s="5">
        <f t="shared" si="49"/>
        <v>0.007533267012253117</v>
      </c>
      <c r="S62" s="5">
        <f t="shared" si="40"/>
        <v>0.007344435894831034</v>
      </c>
      <c r="T62" s="5">
        <f t="shared" si="11"/>
        <v>0.007720375520674932</v>
      </c>
      <c r="V62">
        <f t="shared" si="28"/>
        <v>18</v>
      </c>
      <c r="W62" s="5">
        <f t="shared" si="12"/>
        <v>0</v>
      </c>
      <c r="X62" s="5">
        <f t="shared" si="41"/>
        <v>9.294578015510974E-14</v>
      </c>
      <c r="Y62" s="5">
        <f t="shared" si="50"/>
        <v>6.937513146534435E-05</v>
      </c>
      <c r="Z62" s="5">
        <f t="shared" si="42"/>
        <v>4.090258203172885E-05</v>
      </c>
      <c r="AA62" s="5">
        <f t="shared" si="43"/>
        <v>2.3883627716580387E-05</v>
      </c>
      <c r="AC62">
        <f t="shared" si="29"/>
        <v>18</v>
      </c>
      <c r="AD62" s="5">
        <f t="shared" si="44"/>
        <v>0</v>
      </c>
      <c r="AE62" s="5">
        <f t="shared" si="45"/>
        <v>2.275113838003051E-07</v>
      </c>
      <c r="AF62" s="5">
        <f t="shared" si="51"/>
        <v>3.070048062729875E-05</v>
      </c>
      <c r="AG62" s="5">
        <f t="shared" si="46"/>
        <v>6.642494379678819E-07</v>
      </c>
      <c r="AH62" s="5">
        <f t="shared" si="47"/>
        <v>3.9010386239678054E-10</v>
      </c>
    </row>
    <row r="63" spans="1:34" ht="12.75">
      <c r="A63">
        <f t="shared" si="25"/>
        <v>18.5</v>
      </c>
      <c r="B63" s="5">
        <f t="shared" si="30"/>
        <v>0</v>
      </c>
      <c r="C63" s="5">
        <f t="shared" si="31"/>
        <v>0</v>
      </c>
      <c r="D63" s="5">
        <f t="shared" si="20"/>
        <v>5.878342001059275E-104</v>
      </c>
      <c r="E63" s="5">
        <f t="shared" si="32"/>
        <v>6.208174349746514E-42</v>
      </c>
      <c r="F63" s="5">
        <f t="shared" si="33"/>
        <v>5.596716657722321E-57</v>
      </c>
      <c r="H63">
        <f t="shared" si="26"/>
        <v>18.5</v>
      </c>
      <c r="I63" s="5">
        <f t="shared" si="34"/>
        <v>0</v>
      </c>
      <c r="J63" s="5">
        <f t="shared" si="35"/>
        <v>3.098659732765721E-63</v>
      </c>
      <c r="K63" s="5">
        <f t="shared" si="48"/>
        <v>3.723929065671022E-09</v>
      </c>
      <c r="L63" s="5">
        <f t="shared" si="36"/>
        <v>1.2329787953621359E-09</v>
      </c>
      <c r="M63" s="5">
        <f t="shared" si="37"/>
        <v>5.577788351851628E-56</v>
      </c>
      <c r="O63">
        <f t="shared" si="27"/>
        <v>18.5</v>
      </c>
      <c r="P63" s="5">
        <f t="shared" si="38"/>
        <v>0</v>
      </c>
      <c r="Q63" s="5">
        <f t="shared" si="39"/>
        <v>1.0356446678007647E-05</v>
      </c>
      <c r="R63" s="5">
        <f t="shared" si="49"/>
        <v>0.007150335044612015</v>
      </c>
      <c r="S63" s="5">
        <f t="shared" si="40"/>
        <v>0.006963366190092635</v>
      </c>
      <c r="T63" s="5">
        <f t="shared" si="11"/>
        <v>0.007282564054068965</v>
      </c>
      <c r="V63">
        <f t="shared" si="28"/>
        <v>18.5</v>
      </c>
      <c r="W63" s="5">
        <f t="shared" si="12"/>
        <v>0</v>
      </c>
      <c r="X63" s="5">
        <f t="shared" si="41"/>
        <v>1.565462364696097E-14</v>
      </c>
      <c r="Y63" s="5">
        <f t="shared" si="50"/>
        <v>6.406895299762314E-05</v>
      </c>
      <c r="Z63" s="5">
        <f t="shared" si="42"/>
        <v>3.5790882829873016E-05</v>
      </c>
      <c r="AA63" s="5">
        <f t="shared" si="43"/>
        <v>2.021031649109242E-05</v>
      </c>
      <c r="AC63">
        <f t="shared" si="29"/>
        <v>18.5</v>
      </c>
      <c r="AD63" s="5">
        <f t="shared" si="44"/>
        <v>0</v>
      </c>
      <c r="AE63" s="5">
        <f t="shared" si="45"/>
        <v>1.1519711681099019E-07</v>
      </c>
      <c r="AF63" s="5">
        <f t="shared" si="51"/>
        <v>2.9097391094029404E-05</v>
      </c>
      <c r="AG63" s="5">
        <f t="shared" si="46"/>
        <v>5.317416433186946E-07</v>
      </c>
      <c r="AH63" s="5">
        <f t="shared" si="47"/>
        <v>2.3308728974494774E-10</v>
      </c>
    </row>
    <row r="64" spans="1:34" ht="12.75">
      <c r="A64">
        <f t="shared" si="25"/>
        <v>19</v>
      </c>
      <c r="B64" s="5">
        <f t="shared" si="30"/>
        <v>0</v>
      </c>
      <c r="C64" s="5">
        <f t="shared" si="31"/>
        <v>0</v>
      </c>
      <c r="D64" s="5">
        <f t="shared" si="20"/>
        <v>5.737852261326539E-106</v>
      </c>
      <c r="E64" s="5">
        <f t="shared" si="32"/>
        <v>5.224985173134029E-43</v>
      </c>
      <c r="F64" s="5">
        <f t="shared" si="33"/>
        <v>1.7415320383961328E-58</v>
      </c>
      <c r="H64">
        <f t="shared" si="26"/>
        <v>19</v>
      </c>
      <c r="I64" s="5">
        <f t="shared" si="34"/>
        <v>0</v>
      </c>
      <c r="J64" s="5">
        <f t="shared" si="35"/>
        <v>7.144265777004954E-67</v>
      </c>
      <c r="K64" s="5">
        <f t="shared" si="48"/>
        <v>2.8732566032832496E-09</v>
      </c>
      <c r="L64" s="5">
        <f t="shared" si="36"/>
        <v>8.264904028681137E-10</v>
      </c>
      <c r="M64" s="5">
        <f t="shared" si="37"/>
        <v>1.7707044081170414E-57</v>
      </c>
      <c r="O64">
        <f t="shared" si="27"/>
        <v>19</v>
      </c>
      <c r="P64" s="5">
        <f t="shared" si="38"/>
        <v>0</v>
      </c>
      <c r="Q64" s="5">
        <f t="shared" si="39"/>
        <v>5.100180136133396E-06</v>
      </c>
      <c r="R64" s="5">
        <f t="shared" si="49"/>
        <v>0.006791419883066055</v>
      </c>
      <c r="S64" s="5">
        <f t="shared" si="40"/>
        <v>0.006602068476280265</v>
      </c>
      <c r="T64" s="5">
        <f t="shared" si="11"/>
        <v>0.006869580250285665</v>
      </c>
      <c r="V64">
        <f t="shared" si="28"/>
        <v>19</v>
      </c>
      <c r="W64" s="5">
        <f t="shared" si="12"/>
        <v>0</v>
      </c>
      <c r="X64" s="5">
        <f t="shared" si="41"/>
        <v>2.4769211423570172E-15</v>
      </c>
      <c r="Y64" s="5">
        <f t="shared" si="50"/>
        <v>5.925158113401171E-05</v>
      </c>
      <c r="Z64" s="5">
        <f t="shared" si="42"/>
        <v>3.131800561509824E-05</v>
      </c>
      <c r="AA64" s="5">
        <f t="shared" si="43"/>
        <v>1.7101961959763976E-05</v>
      </c>
      <c r="AC64">
        <f t="shared" si="29"/>
        <v>19</v>
      </c>
      <c r="AD64" s="5">
        <f t="shared" si="44"/>
        <v>0</v>
      </c>
      <c r="AE64" s="5">
        <f t="shared" si="45"/>
        <v>5.6730466072585213E-08</v>
      </c>
      <c r="AF64" s="5">
        <f t="shared" si="51"/>
        <v>2.7608635557529718E-05</v>
      </c>
      <c r="AG64" s="5">
        <f t="shared" si="46"/>
        <v>4.2566716519064246E-07</v>
      </c>
      <c r="AH64" s="5">
        <f t="shared" si="47"/>
        <v>1.392697942205596E-10</v>
      </c>
    </row>
    <row r="65" spans="1:34" ht="12.75">
      <c r="A65">
        <f t="shared" si="25"/>
        <v>19.5</v>
      </c>
      <c r="B65" s="5">
        <f t="shared" si="30"/>
        <v>0</v>
      </c>
      <c r="C65" s="5">
        <f t="shared" si="31"/>
        <v>0</v>
      </c>
      <c r="D65" s="5">
        <f t="shared" si="20"/>
        <v>6.0459807840008135E-108</v>
      </c>
      <c r="E65" s="5">
        <f t="shared" si="32"/>
        <v>4.3975037622106673E-44</v>
      </c>
      <c r="F65" s="5">
        <f t="shared" si="33"/>
        <v>5.419130583599235E-60</v>
      </c>
      <c r="H65">
        <f t="shared" si="26"/>
        <v>19.5</v>
      </c>
      <c r="I65" s="5">
        <f t="shared" si="34"/>
        <v>0</v>
      </c>
      <c r="J65" s="5">
        <f t="shared" si="35"/>
        <v>1.2828258305357574E-70</v>
      </c>
      <c r="K65" s="5">
        <f t="shared" si="48"/>
        <v>2.225796154365023E-09</v>
      </c>
      <c r="L65" s="5">
        <f t="shared" si="36"/>
        <v>5.540130848985679E-10</v>
      </c>
      <c r="M65" s="5">
        <f t="shared" si="37"/>
        <v>5.6212138273125465E-59</v>
      </c>
      <c r="O65">
        <f t="shared" si="27"/>
        <v>19.5</v>
      </c>
      <c r="P65" s="5">
        <f t="shared" si="38"/>
        <v>0</v>
      </c>
      <c r="Q65" s="5">
        <f t="shared" si="39"/>
        <v>2.442848432505387E-06</v>
      </c>
      <c r="R65" s="5">
        <f t="shared" si="49"/>
        <v>0.0064547411471166565</v>
      </c>
      <c r="S65" s="5">
        <f t="shared" si="40"/>
        <v>0.006259516873823031</v>
      </c>
      <c r="T65" s="5">
        <f t="shared" si="11"/>
        <v>0.00648001616803465</v>
      </c>
      <c r="V65">
        <f t="shared" si="28"/>
        <v>19.5</v>
      </c>
      <c r="W65" s="5">
        <f t="shared" si="12"/>
        <v>0</v>
      </c>
      <c r="X65" s="5">
        <f t="shared" si="41"/>
        <v>3.6816146040069863E-16</v>
      </c>
      <c r="Y65" s="5">
        <f t="shared" si="50"/>
        <v>5.487028075837598E-05</v>
      </c>
      <c r="Z65" s="5">
        <f t="shared" si="42"/>
        <v>2.7404115186806207E-05</v>
      </c>
      <c r="AA65" s="5">
        <f t="shared" si="43"/>
        <v>1.4471673563455644E-05</v>
      </c>
      <c r="AC65">
        <f t="shared" si="29"/>
        <v>19.5</v>
      </c>
      <c r="AD65" s="5">
        <f t="shared" si="44"/>
        <v>0</v>
      </c>
      <c r="AE65" s="5">
        <f t="shared" si="45"/>
        <v>2.717235988173931E-08</v>
      </c>
      <c r="AF65" s="5">
        <f t="shared" si="51"/>
        <v>2.6223845424101707E-05</v>
      </c>
      <c r="AG65" s="5">
        <f t="shared" si="46"/>
        <v>3.407529536159378E-07</v>
      </c>
      <c r="AH65" s="5">
        <f t="shared" si="47"/>
        <v>8.32137848591439E-11</v>
      </c>
    </row>
    <row r="66" spans="1:34" ht="12.75">
      <c r="A66">
        <f t="shared" si="25"/>
        <v>20</v>
      </c>
      <c r="B66" s="5">
        <f t="shared" si="30"/>
        <v>0</v>
      </c>
      <c r="C66" s="5">
        <f t="shared" si="31"/>
        <v>0</v>
      </c>
      <c r="D66" s="5">
        <f t="shared" si="20"/>
        <v>6.858035114892409E-110</v>
      </c>
      <c r="E66" s="5">
        <f t="shared" si="32"/>
        <v>3.701070662954242E-45</v>
      </c>
      <c r="F66" s="5">
        <f t="shared" si="33"/>
        <v>1.6862725252615026E-61</v>
      </c>
      <c r="H66">
        <f t="shared" si="26"/>
        <v>20</v>
      </c>
      <c r="I66" s="5">
        <f t="shared" si="34"/>
        <v>0</v>
      </c>
      <c r="J66" s="5">
        <f t="shared" si="35"/>
        <v>1.7939245334470058E-74</v>
      </c>
      <c r="K66" s="5">
        <f t="shared" si="48"/>
        <v>1.7309160459077636E-09</v>
      </c>
      <c r="L66" s="5">
        <f t="shared" si="36"/>
        <v>3.7136607657355506E-10</v>
      </c>
      <c r="M66" s="5">
        <f t="shared" si="37"/>
        <v>1.7844901016523372E-60</v>
      </c>
      <c r="O66">
        <f t="shared" si="27"/>
        <v>20</v>
      </c>
      <c r="P66" s="5">
        <f t="shared" si="38"/>
        <v>0</v>
      </c>
      <c r="Q66" s="5">
        <f t="shared" si="39"/>
        <v>1.1380040105612854E-06</v>
      </c>
      <c r="R66" s="5">
        <f t="shared" si="49"/>
        <v>0.006138668436137424</v>
      </c>
      <c r="S66" s="5">
        <f t="shared" si="40"/>
        <v>0.005934738731421172</v>
      </c>
      <c r="T66" s="5">
        <f t="shared" si="11"/>
        <v>0.006112543708364761</v>
      </c>
      <c r="V66">
        <f t="shared" si="28"/>
        <v>20</v>
      </c>
      <c r="W66" s="5">
        <f t="shared" si="12"/>
        <v>0</v>
      </c>
      <c r="X66" s="5">
        <f t="shared" si="41"/>
        <v>5.140685827498787E-17</v>
      </c>
      <c r="Y66" s="5">
        <f t="shared" si="50"/>
        <v>5.087883333722937E-05</v>
      </c>
      <c r="Z66" s="5">
        <f t="shared" si="42"/>
        <v>2.3979353551482106E-05</v>
      </c>
      <c r="AA66" s="5">
        <f t="shared" si="43"/>
        <v>1.2245924544794832E-05</v>
      </c>
      <c r="AC66">
        <f t="shared" si="29"/>
        <v>20</v>
      </c>
      <c r="AD66" s="5">
        <f t="shared" si="44"/>
        <v>0</v>
      </c>
      <c r="AE66" s="5">
        <f t="shared" si="45"/>
        <v>1.2658277980071006E-08</v>
      </c>
      <c r="AF66" s="5">
        <f t="shared" si="51"/>
        <v>2.4933791606809847E-05</v>
      </c>
      <c r="AG66" s="5">
        <f t="shared" si="46"/>
        <v>2.727778529640228E-07</v>
      </c>
      <c r="AH66" s="5">
        <f t="shared" si="47"/>
        <v>4.9720285933772535E-11</v>
      </c>
    </row>
    <row r="67" spans="1:34" ht="12.75">
      <c r="A67">
        <f t="shared" si="25"/>
        <v>20.5</v>
      </c>
      <c r="B67" s="5">
        <f t="shared" si="30"/>
        <v>0</v>
      </c>
      <c r="C67" s="5">
        <f t="shared" si="31"/>
        <v>0</v>
      </c>
      <c r="D67" s="5">
        <f t="shared" si="20"/>
        <v>8.352319792102332E-112</v>
      </c>
      <c r="E67" s="5">
        <f t="shared" si="32"/>
        <v>3.114931741478324E-46</v>
      </c>
      <c r="F67" s="5">
        <f t="shared" si="33"/>
        <v>5.247179387146677E-63</v>
      </c>
      <c r="H67">
        <f t="shared" si="26"/>
        <v>20.5</v>
      </c>
      <c r="I67" s="5">
        <f t="shared" si="34"/>
        <v>0</v>
      </c>
      <c r="J67" s="5">
        <f t="shared" si="35"/>
        <v>1.953741141505374E-78</v>
      </c>
      <c r="K67" s="5">
        <f t="shared" si="48"/>
        <v>1.3511103336823454E-09</v>
      </c>
      <c r="L67" s="5">
        <f t="shared" si="36"/>
        <v>2.4893412554485964E-10</v>
      </c>
      <c r="M67" s="5">
        <f t="shared" si="37"/>
        <v>5.664977388731564E-62</v>
      </c>
      <c r="O67">
        <f t="shared" si="27"/>
        <v>20.5</v>
      </c>
      <c r="P67" s="5">
        <f t="shared" si="38"/>
        <v>0</v>
      </c>
      <c r="Q67" s="5">
        <f t="shared" si="39"/>
        <v>5.15617118806104E-07</v>
      </c>
      <c r="R67" s="5">
        <f t="shared" si="49"/>
        <v>0.005841707563649912</v>
      </c>
      <c r="S67" s="5">
        <f t="shared" si="40"/>
        <v>0.00562681186427078</v>
      </c>
      <c r="T67" s="5">
        <f t="shared" si="11"/>
        <v>0.005765910086919065</v>
      </c>
      <c r="V67">
        <f t="shared" si="28"/>
        <v>20.5</v>
      </c>
      <c r="W67" s="5">
        <f t="shared" si="12"/>
        <v>0</v>
      </c>
      <c r="X67" s="5">
        <f t="shared" si="41"/>
        <v>6.743112361448205E-18</v>
      </c>
      <c r="Y67" s="5">
        <f t="shared" si="50"/>
        <v>4.723663090351071E-05</v>
      </c>
      <c r="Z67" s="5">
        <f t="shared" si="42"/>
        <v>2.09825930458728E-05</v>
      </c>
      <c r="AA67" s="5">
        <f t="shared" si="43"/>
        <v>1.0362496590269922E-05</v>
      </c>
      <c r="AC67">
        <f t="shared" si="29"/>
        <v>20.5</v>
      </c>
      <c r="AD67" s="5">
        <f t="shared" si="44"/>
        <v>0</v>
      </c>
      <c r="AE67" s="5">
        <f t="shared" si="45"/>
        <v>5.735326730449577E-09</v>
      </c>
      <c r="AF67" s="5">
        <f t="shared" si="51"/>
        <v>2.3730237826509078E-05</v>
      </c>
      <c r="AG67" s="5">
        <f t="shared" si="46"/>
        <v>2.183627648068076E-07</v>
      </c>
      <c r="AH67" s="5">
        <f t="shared" si="47"/>
        <v>2.970790041001786E-11</v>
      </c>
    </row>
    <row r="68" spans="1:34" ht="12.75">
      <c r="A68">
        <f t="shared" si="25"/>
        <v>21</v>
      </c>
      <c r="B68" s="5">
        <f t="shared" si="30"/>
        <v>0</v>
      </c>
      <c r="C68" s="5">
        <f t="shared" si="31"/>
        <v>0</v>
      </c>
      <c r="D68" s="5">
        <f t="shared" si="20"/>
        <v>1.0894554061870863E-113</v>
      </c>
      <c r="E68" s="5">
        <f t="shared" si="32"/>
        <v>2.621619698102285E-47</v>
      </c>
      <c r="F68" s="5">
        <f t="shared" si="33"/>
        <v>1.632766418739299E-64</v>
      </c>
      <c r="H68">
        <f t="shared" si="26"/>
        <v>21</v>
      </c>
      <c r="I68" s="5">
        <f t="shared" si="34"/>
        <v>0</v>
      </c>
      <c r="J68" s="5">
        <f t="shared" si="35"/>
        <v>1.65712875750908E-82</v>
      </c>
      <c r="K68" s="5">
        <f t="shared" si="48"/>
        <v>1.0584663968049467E-09</v>
      </c>
      <c r="L68" s="5">
        <f t="shared" si="36"/>
        <v>1.6686553449507218E-10</v>
      </c>
      <c r="M68" s="5">
        <f t="shared" si="37"/>
        <v>1.798383122726511E-63</v>
      </c>
      <c r="O68">
        <f t="shared" si="27"/>
        <v>21</v>
      </c>
      <c r="P68" s="5">
        <f t="shared" si="38"/>
        <v>0</v>
      </c>
      <c r="Q68" s="5">
        <f t="shared" si="39"/>
        <v>2.272202991685585E-07</v>
      </c>
      <c r="R68" s="5">
        <f t="shared" si="49"/>
        <v>0.00556248808927769</v>
      </c>
      <c r="S68" s="5">
        <f t="shared" si="40"/>
        <v>0.005334861935584595</v>
      </c>
      <c r="T68" s="5">
        <f t="shared" si="11"/>
        <v>0.005438933562951811</v>
      </c>
      <c r="V68">
        <f t="shared" si="28"/>
        <v>21</v>
      </c>
      <c r="W68" s="5">
        <f t="shared" si="12"/>
        <v>0</v>
      </c>
      <c r="X68" s="5">
        <f t="shared" si="41"/>
        <v>8.309144755223767E-19</v>
      </c>
      <c r="Y68" s="5">
        <f t="shared" si="50"/>
        <v>4.390790971457006E-05</v>
      </c>
      <c r="Z68" s="5">
        <f t="shared" si="42"/>
        <v>1.836034528551742E-05</v>
      </c>
      <c r="AA68" s="5">
        <f t="shared" si="43"/>
        <v>8.768740587169349E-06</v>
      </c>
      <c r="AC68">
        <f t="shared" si="29"/>
        <v>21</v>
      </c>
      <c r="AD68" s="5">
        <f t="shared" si="44"/>
        <v>0</v>
      </c>
      <c r="AE68" s="5">
        <f t="shared" si="45"/>
        <v>2.5274231750483062E-09</v>
      </c>
      <c r="AF68" s="5">
        <f t="shared" si="51"/>
        <v>2.260581549045752E-05</v>
      </c>
      <c r="AG68" s="5">
        <f t="shared" si="46"/>
        <v>1.7480267014332017E-07</v>
      </c>
      <c r="AH68" s="5">
        <f t="shared" si="47"/>
        <v>1.7750488159845106E-11</v>
      </c>
    </row>
    <row r="69" spans="1:34" ht="12.75">
      <c r="A69">
        <f t="shared" si="25"/>
        <v>21.5</v>
      </c>
      <c r="B69" s="5">
        <f t="shared" si="30"/>
        <v>0</v>
      </c>
      <c r="C69" s="5">
        <f t="shared" si="31"/>
        <v>0</v>
      </c>
      <c r="D69" s="5">
        <f t="shared" si="20"/>
        <v>1.5183937707944015E-115</v>
      </c>
      <c r="E69" s="5">
        <f t="shared" si="32"/>
        <v>2.2064335310975682E-48</v>
      </c>
      <c r="F69" s="5">
        <f t="shared" si="33"/>
        <v>5.080684271426137E-66</v>
      </c>
      <c r="H69">
        <f t="shared" si="26"/>
        <v>21.5</v>
      </c>
      <c r="I69" s="5">
        <f t="shared" si="34"/>
        <v>0</v>
      </c>
      <c r="J69" s="5">
        <f t="shared" si="35"/>
        <v>1.0946413907496304E-86</v>
      </c>
      <c r="K69" s="5">
        <f t="shared" si="48"/>
        <v>8.321173369613781E-10</v>
      </c>
      <c r="L69" s="5">
        <f t="shared" si="36"/>
        <v>1.118533127644985E-10</v>
      </c>
      <c r="M69" s="5">
        <f t="shared" si="37"/>
        <v>5.709081668252918E-65</v>
      </c>
      <c r="O69">
        <f t="shared" si="27"/>
        <v>21.5</v>
      </c>
      <c r="P69" s="5">
        <f t="shared" si="38"/>
        <v>0</v>
      </c>
      <c r="Q69" s="5">
        <f t="shared" si="39"/>
        <v>9.738749414786972E-08</v>
      </c>
      <c r="R69" s="5">
        <f t="shared" si="49"/>
        <v>0.005299752037872304</v>
      </c>
      <c r="S69" s="5">
        <f t="shared" si="40"/>
        <v>0.005058059973973884</v>
      </c>
      <c r="T69" s="5">
        <f t="shared" si="11"/>
        <v>0.005130499410546728</v>
      </c>
      <c r="V69">
        <f t="shared" si="28"/>
        <v>21.5</v>
      </c>
      <c r="W69" s="5">
        <f t="shared" si="12"/>
        <v>0</v>
      </c>
      <c r="X69" s="5">
        <f t="shared" si="41"/>
        <v>9.618533199836152E-20</v>
      </c>
      <c r="Y69" s="5">
        <f t="shared" si="50"/>
        <v>4.0861099994696626E-05</v>
      </c>
      <c r="Z69" s="5">
        <f t="shared" si="42"/>
        <v>1.606580646474143E-05</v>
      </c>
      <c r="AA69" s="5">
        <f t="shared" si="43"/>
        <v>7.420104876779327E-06</v>
      </c>
      <c r="AC69">
        <f t="shared" si="29"/>
        <v>21.5</v>
      </c>
      <c r="AD69" s="5">
        <f t="shared" si="44"/>
        <v>0</v>
      </c>
      <c r="AE69" s="5">
        <f t="shared" si="45"/>
        <v>1.0832632936840472E-09</v>
      </c>
      <c r="AF69" s="5">
        <f t="shared" si="51"/>
        <v>2.1553916590668255E-05</v>
      </c>
      <c r="AG69" s="5">
        <f t="shared" si="46"/>
        <v>1.3993216066973792E-07</v>
      </c>
      <c r="AH69" s="5">
        <f t="shared" si="47"/>
        <v>1.060592723027143E-11</v>
      </c>
    </row>
    <row r="70" spans="1:34" ht="12.75">
      <c r="A70">
        <f t="shared" si="25"/>
        <v>22</v>
      </c>
      <c r="B70" s="5">
        <f t="shared" si="30"/>
        <v>0</v>
      </c>
      <c r="C70" s="5">
        <f t="shared" si="31"/>
        <v>0</v>
      </c>
      <c r="D70" s="5">
        <f t="shared" si="20"/>
        <v>2.256123659438226E-117</v>
      </c>
      <c r="E70" s="5">
        <f t="shared" si="32"/>
        <v>1.85700043781166E-49</v>
      </c>
      <c r="F70" s="5">
        <f t="shared" si="33"/>
        <v>1.58095808253137E-67</v>
      </c>
      <c r="H70">
        <f t="shared" si="26"/>
        <v>22</v>
      </c>
      <c r="I70" s="5">
        <f t="shared" si="34"/>
        <v>0</v>
      </c>
      <c r="J70" s="5">
        <f t="shared" si="35"/>
        <v>5.631367329402958E-91</v>
      </c>
      <c r="K70" s="5">
        <f t="shared" si="48"/>
        <v>6.563953177512292E-10</v>
      </c>
      <c r="L70" s="5">
        <f t="shared" si="36"/>
        <v>7.497751776153723E-11</v>
      </c>
      <c r="M70" s="5">
        <f t="shared" si="37"/>
        <v>1.8123843069305272E-66</v>
      </c>
      <c r="O70">
        <f t="shared" si="27"/>
        <v>22</v>
      </c>
      <c r="P70" s="5">
        <f t="shared" si="38"/>
        <v>0</v>
      </c>
      <c r="Q70" s="5">
        <f t="shared" si="39"/>
        <v>4.0597147501909896E-08</v>
      </c>
      <c r="R70" s="5">
        <f t="shared" si="49"/>
        <v>0.005052343699514804</v>
      </c>
      <c r="S70" s="5">
        <f t="shared" si="40"/>
        <v>0.0047956200196422145</v>
      </c>
      <c r="T70" s="5">
        <f t="shared" si="11"/>
        <v>0.0048395561183017756</v>
      </c>
      <c r="V70">
        <f t="shared" si="28"/>
        <v>22</v>
      </c>
      <c r="W70" s="5">
        <f t="shared" si="12"/>
        <v>0</v>
      </c>
      <c r="X70" s="5">
        <f t="shared" si="41"/>
        <v>1.0459669609173121E-20</v>
      </c>
      <c r="Y70" s="5">
        <f t="shared" si="50"/>
        <v>3.806827249327414E-05</v>
      </c>
      <c r="Z70" s="5">
        <f t="shared" si="42"/>
        <v>1.4058021967926916E-05</v>
      </c>
      <c r="AA70" s="5">
        <f t="shared" si="43"/>
        <v>6.278889862811842E-06</v>
      </c>
      <c r="AC70">
        <f t="shared" si="29"/>
        <v>22</v>
      </c>
      <c r="AD70" s="5">
        <f t="shared" si="44"/>
        <v>0</v>
      </c>
      <c r="AE70" s="5">
        <f t="shared" si="45"/>
        <v>4.515713244487251E-10</v>
      </c>
      <c r="AF70" s="5">
        <f t="shared" si="51"/>
        <v>2.0568601712070998E-05</v>
      </c>
      <c r="AG70" s="5">
        <f t="shared" si="46"/>
        <v>1.1201779454310933E-07</v>
      </c>
      <c r="AH70" s="5">
        <f t="shared" si="47"/>
        <v>6.337047826564932E-12</v>
      </c>
    </row>
    <row r="71" spans="1:34" ht="12.75">
      <c r="A71">
        <f t="shared" si="25"/>
        <v>22.5</v>
      </c>
      <c r="B71" s="5">
        <f t="shared" si="30"/>
        <v>0</v>
      </c>
      <c r="C71" s="5">
        <f t="shared" si="31"/>
        <v>0</v>
      </c>
      <c r="D71" s="5">
        <f t="shared" si="20"/>
        <v>3.566362192132801E-119</v>
      </c>
      <c r="E71" s="5">
        <f t="shared" si="32"/>
        <v>1.562907097553647E-50</v>
      </c>
      <c r="F71" s="5">
        <f t="shared" si="33"/>
        <v>4.919472112798069E-69</v>
      </c>
      <c r="H71">
        <f t="shared" si="26"/>
        <v>22.5</v>
      </c>
      <c r="I71" s="5">
        <f t="shared" si="34"/>
        <v>0</v>
      </c>
      <c r="J71" s="5">
        <f t="shared" si="35"/>
        <v>2.2562240678147817E-95</v>
      </c>
      <c r="K71" s="5">
        <f t="shared" si="48"/>
        <v>5.194864218410391E-10</v>
      </c>
      <c r="L71" s="5">
        <f t="shared" si="36"/>
        <v>5.0258933157551677E-11</v>
      </c>
      <c r="M71" s="5">
        <f t="shared" si="37"/>
        <v>5.753529318513386E-68</v>
      </c>
      <c r="O71">
        <f t="shared" si="27"/>
        <v>22.5</v>
      </c>
      <c r="P71" s="5">
        <f t="shared" si="38"/>
        <v>0</v>
      </c>
      <c r="Q71" s="5">
        <f t="shared" si="39"/>
        <v>1.6459783265020307E-08</v>
      </c>
      <c r="R71" s="5">
        <f t="shared" si="49"/>
        <v>0.004819200410100377</v>
      </c>
      <c r="S71" s="5">
        <f t="shared" si="40"/>
        <v>0.00454679689270761</v>
      </c>
      <c r="T71" s="5">
        <f t="shared" si="11"/>
        <v>0.004565111804524361</v>
      </c>
      <c r="V71">
        <f t="shared" si="28"/>
        <v>22.5</v>
      </c>
      <c r="W71" s="5">
        <f t="shared" si="12"/>
        <v>0</v>
      </c>
      <c r="X71" s="5">
        <f t="shared" si="41"/>
        <v>1.068522520199485E-21</v>
      </c>
      <c r="Y71" s="5">
        <f t="shared" si="50"/>
        <v>3.55046660594668E-05</v>
      </c>
      <c r="Z71" s="5">
        <f t="shared" si="42"/>
        <v>1.2301155381426827E-05</v>
      </c>
      <c r="AA71" s="5">
        <f t="shared" si="43"/>
        <v>5.313194161540393E-06</v>
      </c>
      <c r="AC71">
        <f t="shared" si="29"/>
        <v>22.5</v>
      </c>
      <c r="AD71" s="5">
        <f t="shared" si="44"/>
        <v>0</v>
      </c>
      <c r="AE71" s="5">
        <f t="shared" si="45"/>
        <v>1.8308592072323568E-10</v>
      </c>
      <c r="AF71" s="5">
        <f t="shared" si="51"/>
        <v>1.9644520759697324E-05</v>
      </c>
      <c r="AG71" s="5">
        <f t="shared" si="46"/>
        <v>8.967192555482306E-08</v>
      </c>
      <c r="AH71" s="5">
        <f t="shared" si="47"/>
        <v>3.786389844496754E-12</v>
      </c>
    </row>
    <row r="72" spans="1:34" ht="12.75">
      <c r="A72">
        <f t="shared" si="25"/>
        <v>23</v>
      </c>
      <c r="B72" s="5">
        <f t="shared" si="30"/>
        <v>0</v>
      </c>
      <c r="C72" s="5">
        <f t="shared" si="31"/>
        <v>0</v>
      </c>
      <c r="D72" s="5">
        <f t="shared" si="20"/>
        <v>5.985478253501318E-121</v>
      </c>
      <c r="E72" s="5">
        <f t="shared" si="32"/>
        <v>1.3153893482448769E-51</v>
      </c>
      <c r="F72" s="5">
        <f t="shared" si="33"/>
        <v>1.5307936457017155E-70</v>
      </c>
      <c r="H72">
        <f t="shared" si="26"/>
        <v>23</v>
      </c>
      <c r="I72" s="5">
        <f t="shared" si="34"/>
        <v>0</v>
      </c>
      <c r="J72" s="5">
        <f t="shared" si="35"/>
        <v>7.040070008529765E-100</v>
      </c>
      <c r="K72" s="5">
        <f t="shared" si="48"/>
        <v>4.1244616649184193E-10</v>
      </c>
      <c r="L72" s="5">
        <f t="shared" si="36"/>
        <v>3.3689570387872084E-11</v>
      </c>
      <c r="M72" s="5">
        <f t="shared" si="37"/>
        <v>1.826494496360759E-69</v>
      </c>
      <c r="O72">
        <f t="shared" si="27"/>
        <v>23</v>
      </c>
      <c r="P72" s="5">
        <f t="shared" si="38"/>
        <v>0</v>
      </c>
      <c r="Q72" s="5">
        <f t="shared" si="39"/>
        <v>6.490661634165218E-09</v>
      </c>
      <c r="R72" s="5">
        <f t="shared" si="49"/>
        <v>0.00459934421916171</v>
      </c>
      <c r="S72" s="5">
        <f t="shared" si="40"/>
        <v>0.00431088407731644</v>
      </c>
      <c r="T72" s="5">
        <f t="shared" si="11"/>
        <v>0.0043062308357156975</v>
      </c>
      <c r="V72">
        <f t="shared" si="28"/>
        <v>23</v>
      </c>
      <c r="W72" s="5">
        <f t="shared" si="12"/>
        <v>0</v>
      </c>
      <c r="X72" s="5">
        <f t="shared" si="41"/>
        <v>1.0254299263700261E-22</v>
      </c>
      <c r="Y72" s="5">
        <f t="shared" si="50"/>
        <v>3.314828323208398E-05</v>
      </c>
      <c r="Z72" s="5">
        <f t="shared" si="42"/>
        <v>1.0763848858910307E-05</v>
      </c>
      <c r="AA72" s="5">
        <f t="shared" si="43"/>
        <v>4.4960228344544995E-06</v>
      </c>
      <c r="AC72">
        <f t="shared" si="29"/>
        <v>23</v>
      </c>
      <c r="AD72" s="5">
        <f t="shared" si="44"/>
        <v>0</v>
      </c>
      <c r="AE72" s="5">
        <f t="shared" si="45"/>
        <v>7.219710868973307E-11</v>
      </c>
      <c r="AF72" s="5">
        <f t="shared" si="51"/>
        <v>1.8776844432134824E-05</v>
      </c>
      <c r="AG72" s="5">
        <f t="shared" si="46"/>
        <v>7.178372209082517E-08</v>
      </c>
      <c r="AH72" s="5">
        <f t="shared" si="47"/>
        <v>2.2623701835432654E-12</v>
      </c>
    </row>
    <row r="73" spans="1:34" ht="12.75">
      <c r="A73">
        <f t="shared" si="25"/>
        <v>23.5</v>
      </c>
      <c r="B73" s="5">
        <f t="shared" si="30"/>
        <v>0</v>
      </c>
      <c r="C73" s="5">
        <f t="shared" si="31"/>
        <v>0</v>
      </c>
      <c r="D73" s="5">
        <f t="shared" si="20"/>
        <v>1.0645183230803256E-122</v>
      </c>
      <c r="E73" s="5">
        <f t="shared" si="32"/>
        <v>1.1070710090090402E-52</v>
      </c>
      <c r="F73" s="5">
        <f t="shared" si="33"/>
        <v>4.763375280905749E-72</v>
      </c>
      <c r="H73">
        <f t="shared" si="26"/>
        <v>23.5</v>
      </c>
      <c r="I73" s="5">
        <f t="shared" si="34"/>
        <v>0</v>
      </c>
      <c r="J73" s="5">
        <f t="shared" si="35"/>
        <v>1.7107955333114793E-104</v>
      </c>
      <c r="K73" s="5">
        <f t="shared" si="48"/>
        <v>3.284756597966333E-10</v>
      </c>
      <c r="L73" s="5">
        <f t="shared" si="36"/>
        <v>2.258279437331936E-11</v>
      </c>
      <c r="M73" s="5">
        <f t="shared" si="37"/>
        <v>5.798323012801165E-71</v>
      </c>
      <c r="O73">
        <f t="shared" si="27"/>
        <v>23.5</v>
      </c>
      <c r="P73" s="5">
        <f t="shared" si="38"/>
        <v>0</v>
      </c>
      <c r="Q73" s="5">
        <f t="shared" si="39"/>
        <v>2.489373665559314E-09</v>
      </c>
      <c r="R73" s="5">
        <f t="shared" si="49"/>
        <v>0.004391874358912226</v>
      </c>
      <c r="S73" s="5">
        <f t="shared" si="40"/>
        <v>0.0040872117155411</v>
      </c>
      <c r="T73" s="5">
        <f t="shared" si="11"/>
        <v>0.004062030636816084</v>
      </c>
      <c r="V73">
        <f t="shared" si="28"/>
        <v>23.5</v>
      </c>
      <c r="W73" s="5">
        <f t="shared" si="12"/>
        <v>0</v>
      </c>
      <c r="X73" s="5">
        <f t="shared" si="41"/>
        <v>9.244531162436256E-24</v>
      </c>
      <c r="Y73" s="5">
        <f t="shared" si="50"/>
        <v>3.097954310794125E-05</v>
      </c>
      <c r="Z73" s="5">
        <f t="shared" si="42"/>
        <v>9.418663423469889E-06</v>
      </c>
      <c r="AA73" s="5">
        <f t="shared" si="43"/>
        <v>3.8045327750785214E-06</v>
      </c>
      <c r="AC73">
        <f t="shared" si="29"/>
        <v>23.5</v>
      </c>
      <c r="AD73" s="5">
        <f t="shared" si="44"/>
        <v>0</v>
      </c>
      <c r="AE73" s="5">
        <f t="shared" si="45"/>
        <v>2.7689870652895315E-11</v>
      </c>
      <c r="AF73" s="5">
        <f t="shared" si="51"/>
        <v>1.7961204806707607E-05</v>
      </c>
      <c r="AG73" s="5">
        <f t="shared" si="46"/>
        <v>5.746394677409345E-08</v>
      </c>
      <c r="AH73" s="5">
        <f t="shared" si="47"/>
        <v>1.3517675299136713E-12</v>
      </c>
    </row>
    <row r="74" spans="1:34" ht="12.75">
      <c r="A74">
        <f t="shared" si="25"/>
        <v>24</v>
      </c>
      <c r="B74" s="5">
        <f t="shared" si="30"/>
        <v>0</v>
      </c>
      <c r="C74" s="5">
        <f t="shared" si="31"/>
        <v>0</v>
      </c>
      <c r="D74" s="5">
        <f t="shared" si="20"/>
        <v>2.0026206953932157E-124</v>
      </c>
      <c r="E74" s="5">
        <f t="shared" si="32"/>
        <v>9.317440654537783E-54</v>
      </c>
      <c r="F74" s="5">
        <f t="shared" si="33"/>
        <v>1.4822209466608375E-73</v>
      </c>
      <c r="H74">
        <f t="shared" si="26"/>
        <v>24</v>
      </c>
      <c r="I74" s="5">
        <f t="shared" si="34"/>
        <v>0</v>
      </c>
      <c r="J74" s="5">
        <f t="shared" si="35"/>
        <v>3.2377671838817676E-109</v>
      </c>
      <c r="K74" s="5">
        <f t="shared" si="48"/>
        <v>2.6238701745752677E-10</v>
      </c>
      <c r="L74" s="5">
        <f t="shared" si="36"/>
        <v>1.5137699763936776E-11</v>
      </c>
      <c r="M74" s="5">
        <f t="shared" si="37"/>
        <v>1.8407145396696604E-72</v>
      </c>
      <c r="O74">
        <f t="shared" si="27"/>
        <v>24</v>
      </c>
      <c r="P74" s="5">
        <f t="shared" si="38"/>
        <v>0</v>
      </c>
      <c r="Q74" s="5">
        <f t="shared" si="39"/>
        <v>9.285974288813254E-10</v>
      </c>
      <c r="R74" s="5">
        <f t="shared" si="49"/>
        <v>0.0041959604358220316</v>
      </c>
      <c r="S74" s="5">
        <f t="shared" si="40"/>
        <v>0.00387514470536531</v>
      </c>
      <c r="T74" s="5">
        <f t="shared" si="11"/>
        <v>0.0038316786823366306</v>
      </c>
      <c r="V74">
        <f t="shared" si="28"/>
        <v>24</v>
      </c>
      <c r="W74" s="5">
        <f t="shared" si="12"/>
        <v>0</v>
      </c>
      <c r="X74" s="5">
        <f t="shared" si="41"/>
        <v>7.829254102673781E-25</v>
      </c>
      <c r="Y74" s="5">
        <f t="shared" si="50"/>
        <v>2.8980982592120435E-05</v>
      </c>
      <c r="Z74" s="5">
        <f t="shared" si="42"/>
        <v>8.241589216590913E-06</v>
      </c>
      <c r="AA74" s="5">
        <f t="shared" si="43"/>
        <v>3.2193941555910373E-06</v>
      </c>
      <c r="AC74">
        <f t="shared" si="29"/>
        <v>24</v>
      </c>
      <c r="AD74" s="5">
        <f t="shared" si="44"/>
        <v>0</v>
      </c>
      <c r="AE74" s="5">
        <f t="shared" si="45"/>
        <v>1.0329000844699585E-11</v>
      </c>
      <c r="AF74" s="5">
        <f t="shared" si="51"/>
        <v>1.719364367671594E-05</v>
      </c>
      <c r="AG74" s="5">
        <f t="shared" si="46"/>
        <v>4.6000751739758196E-08</v>
      </c>
      <c r="AH74" s="5">
        <f t="shared" si="47"/>
        <v>8.076819029090471E-13</v>
      </c>
    </row>
    <row r="75" spans="1:34" ht="12.75">
      <c r="A75">
        <f t="shared" si="25"/>
        <v>24.5</v>
      </c>
      <c r="B75" s="5">
        <f t="shared" si="30"/>
        <v>0</v>
      </c>
      <c r="C75" s="5">
        <f t="shared" si="31"/>
        <v>0</v>
      </c>
      <c r="D75" s="5">
        <f t="shared" si="20"/>
        <v>3.978173594264355E-126</v>
      </c>
      <c r="E75" s="5">
        <f t="shared" si="32"/>
        <v>7.841836670309354E-55</v>
      </c>
      <c r="F75" s="5">
        <f t="shared" si="33"/>
        <v>4.6122314643712E-75</v>
      </c>
      <c r="H75">
        <f t="shared" si="26"/>
        <v>24.5</v>
      </c>
      <c r="I75" s="5">
        <f t="shared" si="34"/>
        <v>0</v>
      </c>
      <c r="J75" s="5">
        <f t="shared" si="35"/>
        <v>4.772209553595047E-114</v>
      </c>
      <c r="K75" s="5">
        <f t="shared" si="48"/>
        <v>2.1020684568468885E-10</v>
      </c>
      <c r="L75" s="5">
        <f t="shared" si="36"/>
        <v>1.01471036026358E-11</v>
      </c>
      <c r="M75" s="5">
        <f t="shared" si="37"/>
        <v>5.843465445217643E-74</v>
      </c>
      <c r="O75">
        <f t="shared" si="27"/>
        <v>24.5</v>
      </c>
      <c r="P75" s="5">
        <f t="shared" si="38"/>
        <v>0</v>
      </c>
      <c r="Q75" s="5">
        <f t="shared" si="39"/>
        <v>3.3690009011023446E-10</v>
      </c>
      <c r="R75" s="5">
        <f t="shared" si="49"/>
        <v>0.004010836273142275</v>
      </c>
      <c r="S75" s="5">
        <f t="shared" si="40"/>
        <v>0.0036740808973563903</v>
      </c>
      <c r="T75" s="5">
        <f t="shared" si="11"/>
        <v>0.0036143896581195853</v>
      </c>
      <c r="V75">
        <f t="shared" si="28"/>
        <v>24.5</v>
      </c>
      <c r="W75" s="5">
        <f t="shared" si="12"/>
        <v>0</v>
      </c>
      <c r="X75" s="5">
        <f t="shared" si="41"/>
        <v>6.228916100388945E-26</v>
      </c>
      <c r="Y75" s="5">
        <f t="shared" si="50"/>
        <v>2.713699863409584E-05</v>
      </c>
      <c r="Z75" s="5">
        <f t="shared" si="42"/>
        <v>7.211616952546768E-06</v>
      </c>
      <c r="AA75" s="5">
        <f t="shared" si="43"/>
        <v>2.7242500832023517E-06</v>
      </c>
      <c r="AC75">
        <f t="shared" si="29"/>
        <v>24.5</v>
      </c>
      <c r="AD75" s="5">
        <f t="shared" si="44"/>
        <v>0</v>
      </c>
      <c r="AE75" s="5">
        <f t="shared" si="45"/>
        <v>3.747416487594757E-12</v>
      </c>
      <c r="AF75" s="5">
        <f t="shared" si="51"/>
        <v>1.647056750543727E-05</v>
      </c>
      <c r="AG75" s="5">
        <f t="shared" si="46"/>
        <v>3.6824292089468126E-08</v>
      </c>
      <c r="AH75" s="5">
        <f t="shared" si="47"/>
        <v>4.825904172505449E-13</v>
      </c>
    </row>
    <row r="76" spans="1:34" ht="12.75">
      <c r="A76">
        <f t="shared" si="25"/>
        <v>25</v>
      </c>
      <c r="B76" s="5">
        <f t="shared" si="30"/>
        <v>0</v>
      </c>
      <c r="C76" s="5">
        <f t="shared" si="31"/>
        <v>0</v>
      </c>
      <c r="D76" s="5">
        <f t="shared" si="20"/>
        <v>8.330898313710345E-128</v>
      </c>
      <c r="E76" s="5">
        <f t="shared" si="32"/>
        <v>6.59992423282669E-56</v>
      </c>
      <c r="F76" s="5">
        <f t="shared" si="33"/>
        <v>1.4351894789274844E-76</v>
      </c>
      <c r="H76">
        <f t="shared" si="26"/>
        <v>25</v>
      </c>
      <c r="I76" s="5">
        <f t="shared" si="34"/>
        <v>0</v>
      </c>
      <c r="J76" s="5">
        <f t="shared" si="35"/>
        <v>5.477971572321004E-119</v>
      </c>
      <c r="K76" s="5">
        <f t="shared" si="48"/>
        <v>1.6888089684473795E-10</v>
      </c>
      <c r="L76" s="5">
        <f t="shared" si="36"/>
        <v>6.801806954047241E-12</v>
      </c>
      <c r="M76" s="5">
        <f t="shared" si="37"/>
        <v>1.8550452921168102E-75</v>
      </c>
      <c r="O76">
        <f t="shared" si="27"/>
        <v>25</v>
      </c>
      <c r="P76" s="5">
        <f t="shared" si="38"/>
        <v>0</v>
      </c>
      <c r="Q76" s="5">
        <f t="shared" si="39"/>
        <v>1.1888061464033138E-10</v>
      </c>
      <c r="R76" s="5">
        <f t="shared" si="49"/>
        <v>0.0038357943395256736</v>
      </c>
      <c r="S76" s="5">
        <f t="shared" si="40"/>
        <v>0.0034834493849040925</v>
      </c>
      <c r="T76" s="5">
        <f t="shared" si="11"/>
        <v>0.003409422784051207</v>
      </c>
      <c r="V76">
        <f t="shared" si="28"/>
        <v>25</v>
      </c>
      <c r="W76" s="5">
        <f t="shared" si="12"/>
        <v>0</v>
      </c>
      <c r="X76" s="5">
        <f t="shared" si="41"/>
        <v>4.655444663354919E-27</v>
      </c>
      <c r="Y76" s="5">
        <f t="shared" si="50"/>
        <v>2.5433625281695618E-05</v>
      </c>
      <c r="Z76" s="5">
        <f t="shared" si="42"/>
        <v>6.310362929223067E-06</v>
      </c>
      <c r="AA76" s="5">
        <f t="shared" si="43"/>
        <v>2.305259361591133E-06</v>
      </c>
      <c r="AC76">
        <f t="shared" si="29"/>
        <v>25</v>
      </c>
      <c r="AD76" s="5">
        <f t="shared" si="44"/>
        <v>0</v>
      </c>
      <c r="AE76" s="5">
        <f t="shared" si="45"/>
        <v>1.3223361715718433E-12</v>
      </c>
      <c r="AF76" s="5">
        <f t="shared" si="51"/>
        <v>1.5788708045497116E-05</v>
      </c>
      <c r="AG76" s="5">
        <f t="shared" si="46"/>
        <v>2.9478398430572968E-08</v>
      </c>
      <c r="AH76" s="5">
        <f t="shared" si="47"/>
        <v>2.883480612642638E-13</v>
      </c>
    </row>
    <row r="77" spans="1:34" ht="12.75">
      <c r="A77" s="3" t="s">
        <v>16</v>
      </c>
      <c r="B77" s="3" t="s">
        <v>17</v>
      </c>
      <c r="C77" s="3" t="s">
        <v>17</v>
      </c>
      <c r="D77" s="3" t="s">
        <v>17</v>
      </c>
      <c r="E77" s="3" t="s">
        <v>17</v>
      </c>
      <c r="F77" s="3" t="s">
        <v>17</v>
      </c>
      <c r="G77" s="3" t="s">
        <v>17</v>
      </c>
      <c r="H77" s="3" t="s">
        <v>16</v>
      </c>
      <c r="I77" s="3" t="s">
        <v>17</v>
      </c>
      <c r="J77" s="3" t="s">
        <v>17</v>
      </c>
      <c r="K77" s="3" t="s">
        <v>17</v>
      </c>
      <c r="L77" s="3" t="s">
        <v>17</v>
      </c>
      <c r="M77" s="3" t="s">
        <v>17</v>
      </c>
      <c r="O77" s="3" t="s">
        <v>16</v>
      </c>
      <c r="P77" s="3" t="s">
        <v>17</v>
      </c>
      <c r="Q77" s="3" t="s">
        <v>17</v>
      </c>
      <c r="R77" s="3" t="s">
        <v>17</v>
      </c>
      <c r="S77" s="3" t="s">
        <v>17</v>
      </c>
      <c r="T77" s="3" t="s">
        <v>17</v>
      </c>
      <c r="V77" s="3" t="s">
        <v>16</v>
      </c>
      <c r="W77" s="3" t="s">
        <v>17</v>
      </c>
      <c r="X77" s="3" t="s">
        <v>17</v>
      </c>
      <c r="Y77" s="3" t="s">
        <v>17</v>
      </c>
      <c r="Z77" s="3" t="s">
        <v>17</v>
      </c>
      <c r="AA77" s="3" t="s">
        <v>17</v>
      </c>
      <c r="AC77" s="3" t="s">
        <v>16</v>
      </c>
      <c r="AD77" s="3" t="s">
        <v>17</v>
      </c>
      <c r="AE77" s="3" t="s">
        <v>17</v>
      </c>
      <c r="AF77" s="3" t="s">
        <v>17</v>
      </c>
      <c r="AG77" s="3" t="s">
        <v>17</v>
      </c>
      <c r="AH77" s="3" t="s">
        <v>17</v>
      </c>
    </row>
    <row r="78" spans="2:30" ht="12.75">
      <c r="B78" s="5">
        <f>MAX(B26:F76)</f>
        <v>0.0366</v>
      </c>
      <c r="I78" s="5">
        <f>MAX(I26:M76)</f>
        <v>0.0033</v>
      </c>
      <c r="P78" s="5">
        <f>MAX(P26:T76)</f>
        <v>0.06097167852135229</v>
      </c>
      <c r="W78" s="5">
        <f>MAX(W26:AA76)</f>
        <v>0.005</v>
      </c>
      <c r="AD78" s="5">
        <f>MAX(AD26:AH76)</f>
        <v>0.002</v>
      </c>
    </row>
    <row r="79" ht="12.75">
      <c r="M79" s="5"/>
    </row>
    <row r="136" ht="15.75">
      <c r="A136" s="6" t="s">
        <v>50</v>
      </c>
    </row>
    <row r="138" spans="1:6" ht="12.75">
      <c r="A138" s="1" t="s">
        <v>49</v>
      </c>
      <c r="B138" s="1" t="s">
        <v>0</v>
      </c>
      <c r="C138" s="1" t="s">
        <v>1</v>
      </c>
      <c r="D138" s="1" t="s">
        <v>40</v>
      </c>
      <c r="E138" s="1" t="s">
        <v>41</v>
      </c>
      <c r="F138" s="1" t="s">
        <v>42</v>
      </c>
    </row>
    <row r="139" spans="1:6" ht="12.75">
      <c r="A139">
        <v>0</v>
      </c>
      <c r="B139" s="5">
        <f>+E26</f>
        <v>0.0366</v>
      </c>
      <c r="C139" s="5">
        <f>+L26</f>
        <v>0.0033</v>
      </c>
      <c r="D139" s="5">
        <f>+R26</f>
        <v>0</v>
      </c>
      <c r="E139" s="5">
        <f>+Y26</f>
        <v>0.0032</v>
      </c>
      <c r="F139" s="5">
        <f>+AH26</f>
        <v>0</v>
      </c>
    </row>
    <row r="140" spans="1:6" ht="12.75">
      <c r="A140">
        <v>0.5</v>
      </c>
      <c r="B140" s="5">
        <f aca="true" t="shared" si="52" ref="B140:B159">+E27</f>
        <v>0.0030803654434175595</v>
      </c>
      <c r="C140" s="5">
        <f aca="true" t="shared" si="53" ref="C140:C159">+L27</f>
        <v>0.0022120561519176096</v>
      </c>
      <c r="D140" s="5">
        <f aca="true" t="shared" si="54" ref="D140:D159">+R27</f>
        <v>0.010726398127914247</v>
      </c>
      <c r="E140" s="5">
        <f aca="true" t="shared" si="55" ref="E140:E159">+Y27</f>
        <v>0.0035561237967907796</v>
      </c>
      <c r="F140" s="5">
        <f aca="true" t="shared" si="56" ref="F140:F159">+AH27</f>
        <v>0.0003333333333333333</v>
      </c>
    </row>
    <row r="141" spans="1:6" ht="12.75">
      <c r="A141">
        <v>1</v>
      </c>
      <c r="B141" s="5">
        <f t="shared" si="52"/>
        <v>0.00025925276680330755</v>
      </c>
      <c r="C141" s="5">
        <f t="shared" si="53"/>
        <v>0.0014827855815868311</v>
      </c>
      <c r="D141" s="5">
        <f t="shared" si="54"/>
        <v>0.027278026975478438</v>
      </c>
      <c r="E141" s="5">
        <f t="shared" si="55"/>
        <v>0.0045217434454795005</v>
      </c>
      <c r="F141" s="5">
        <f t="shared" si="56"/>
        <v>0.0006666666666666666</v>
      </c>
    </row>
    <row r="142" spans="1:6" ht="12.75">
      <c r="A142">
        <f aca="true" t="shared" si="57" ref="A142:A189">+A141+0.5</f>
        <v>1.5</v>
      </c>
      <c r="B142" s="5">
        <f t="shared" si="52"/>
        <v>2.181948808664752E-05</v>
      </c>
      <c r="C142" s="5">
        <f t="shared" si="53"/>
        <v>0.0009939408993102667</v>
      </c>
      <c r="D142" s="5">
        <f t="shared" si="54"/>
        <v>0.03768814680174394</v>
      </c>
      <c r="E142" s="5">
        <f t="shared" si="55"/>
        <v>0.00416491830405599</v>
      </c>
      <c r="F142" s="5">
        <f t="shared" si="56"/>
        <v>0.001</v>
      </c>
    </row>
    <row r="143" spans="1:6" ht="12.75">
      <c r="A143">
        <f t="shared" si="57"/>
        <v>2</v>
      </c>
      <c r="B143" s="5">
        <f t="shared" si="52"/>
        <v>1.8363933632560154E-06</v>
      </c>
      <c r="C143" s="5">
        <f t="shared" si="53"/>
        <v>0.0006662585093823628</v>
      </c>
      <c r="D143" s="5">
        <f t="shared" si="54"/>
        <v>0.04290559251165703</v>
      </c>
      <c r="E143" s="5">
        <f t="shared" si="55"/>
        <v>0.003556123796790781</v>
      </c>
      <c r="F143" s="5">
        <f t="shared" si="56"/>
        <v>0.0013333333333333333</v>
      </c>
    </row>
    <row r="144" spans="1:6" ht="12.75">
      <c r="A144">
        <f t="shared" si="57"/>
        <v>2.5</v>
      </c>
      <c r="B144" s="5">
        <f t="shared" si="52"/>
        <v>1.545563567403055E-07</v>
      </c>
      <c r="C144" s="5">
        <f t="shared" si="53"/>
        <v>0.00044660643468082194</v>
      </c>
      <c r="D144" s="5">
        <f t="shared" si="54"/>
        <v>0.04481656764802759</v>
      </c>
      <c r="E144" s="5">
        <f t="shared" si="55"/>
        <v>0.002971608191362646</v>
      </c>
      <c r="F144" s="5">
        <f t="shared" si="56"/>
        <v>0.0016666666666666666</v>
      </c>
    </row>
    <row r="145" spans="1:6" ht="12.75">
      <c r="A145">
        <f t="shared" si="57"/>
        <v>3</v>
      </c>
      <c r="B145" s="5">
        <f t="shared" si="52"/>
        <v>1.30079251465397E-08</v>
      </c>
      <c r="C145" s="5">
        <f t="shared" si="53"/>
        <v>0.00029936924585506115</v>
      </c>
      <c r="D145" s="5">
        <f t="shared" si="54"/>
        <v>0.04475572250158625</v>
      </c>
      <c r="E145" s="5">
        <f t="shared" si="55"/>
        <v>0.0024729781599327895</v>
      </c>
      <c r="F145" s="5">
        <f t="shared" si="56"/>
        <v>0.002</v>
      </c>
    </row>
    <row r="146" spans="1:6" ht="12.75">
      <c r="A146">
        <f t="shared" si="57"/>
        <v>3.5</v>
      </c>
      <c r="B146" s="5">
        <f t="shared" si="52"/>
        <v>1.0947858773760457E-09</v>
      </c>
      <c r="C146" s="5">
        <f t="shared" si="53"/>
        <v>0.00020067320666321923</v>
      </c>
      <c r="D146" s="5">
        <f t="shared" si="54"/>
        <v>0.04355989755692458</v>
      </c>
      <c r="E146" s="5">
        <f t="shared" si="55"/>
        <v>0.002063059571624603</v>
      </c>
      <c r="F146" s="5">
        <f t="shared" si="56"/>
        <v>0.001195001189236475</v>
      </c>
    </row>
    <row r="147" spans="1:6" ht="12.75">
      <c r="A147">
        <f t="shared" si="57"/>
        <v>4</v>
      </c>
      <c r="B147" s="5">
        <f t="shared" si="52"/>
        <v>9.214045313144098E-11</v>
      </c>
      <c r="C147" s="5">
        <f t="shared" si="53"/>
        <v>0.0001345152731286085</v>
      </c>
      <c r="D147" s="5">
        <f t="shared" si="54"/>
        <v>0.04174041477445745</v>
      </c>
      <c r="E147" s="5">
        <f t="shared" si="55"/>
        <v>0.0017297754625697989</v>
      </c>
      <c r="F147" s="5">
        <f t="shared" si="56"/>
        <v>0.0007140139211382948</v>
      </c>
    </row>
    <row r="148" spans="1:6" ht="12.75">
      <c r="A148">
        <f t="shared" si="57"/>
        <v>4.5</v>
      </c>
      <c r="B148" s="5">
        <f t="shared" si="52"/>
        <v>7.754816059205619E-12</v>
      </c>
      <c r="C148" s="5">
        <f t="shared" si="53"/>
        <v>9.016828407606544E-05</v>
      </c>
      <c r="D148" s="5">
        <f t="shared" si="54"/>
        <v>0.039608133732058556</v>
      </c>
      <c r="E148" s="5">
        <f t="shared" si="55"/>
        <v>0.001459032040302875</v>
      </c>
      <c r="F148" s="5">
        <f t="shared" si="56"/>
        <v>0.00042662374244583045</v>
      </c>
    </row>
    <row r="149" spans="1:6" ht="12.75">
      <c r="A149">
        <f t="shared" si="57"/>
        <v>5</v>
      </c>
      <c r="B149" s="5">
        <f t="shared" si="52"/>
        <v>6.526685084381578E-13</v>
      </c>
      <c r="C149" s="5">
        <f t="shared" si="53"/>
        <v>6.044160833282279E-05</v>
      </c>
      <c r="D149" s="5">
        <f t="shared" si="54"/>
        <v>0.037351542933440576</v>
      </c>
      <c r="E149" s="5">
        <f t="shared" si="55"/>
        <v>0.0012383160599530037</v>
      </c>
      <c r="F149" s="5">
        <f t="shared" si="56"/>
        <v>0.00025490793978964147</v>
      </c>
    </row>
    <row r="150" spans="1:6" ht="12.75">
      <c r="A150">
        <f t="shared" si="57"/>
        <v>5.5</v>
      </c>
      <c r="B150" s="5">
        <f t="shared" si="52"/>
        <v>5.493053331693389E-14</v>
      </c>
      <c r="C150" s="5">
        <f t="shared" si="53"/>
        <v>4.0515221680125836E-05</v>
      </c>
      <c r="D150" s="5">
        <f t="shared" si="54"/>
        <v>0.035084048506045594</v>
      </c>
      <c r="E150" s="5">
        <f t="shared" si="55"/>
        <v>0.0010574016322948525</v>
      </c>
      <c r="F150" s="5">
        <f t="shared" si="56"/>
        <v>0.00015230764559722067</v>
      </c>
    </row>
    <row r="151" spans="1:6" ht="12.75">
      <c r="A151">
        <f t="shared" si="57"/>
        <v>6</v>
      </c>
      <c r="B151" s="5">
        <f t="shared" si="52"/>
        <v>4.623117940381964E-15</v>
      </c>
      <c r="C151" s="5">
        <f t="shared" si="53"/>
        <v>2.7158165261766077E-05</v>
      </c>
      <c r="D151" s="5">
        <f t="shared" si="54"/>
        <v>0.032872616200508686</v>
      </c>
      <c r="E151" s="5">
        <f t="shared" si="55"/>
        <v>0.0009081884659646547</v>
      </c>
      <c r="F151" s="5">
        <f t="shared" si="56"/>
        <v>9.100390880924313E-05</v>
      </c>
    </row>
    <row r="152" spans="1:6" ht="12.75">
      <c r="A152">
        <f t="shared" si="57"/>
        <v>6.5</v>
      </c>
      <c r="B152" s="5">
        <f t="shared" si="52"/>
        <v>3.890954301747634E-16</v>
      </c>
      <c r="C152" s="5">
        <f t="shared" si="53"/>
        <v>1.8204662588510545E-05</v>
      </c>
      <c r="D152" s="5">
        <f t="shared" si="54"/>
        <v>0.030755289249932285</v>
      </c>
      <c r="E152" s="5">
        <f t="shared" si="55"/>
        <v>0.0007843310757872972</v>
      </c>
      <c r="F152" s="5">
        <f t="shared" si="56"/>
        <v>5.437488962610663E-05</v>
      </c>
    </row>
    <row r="153" spans="1:6" ht="12.75">
      <c r="A153">
        <f t="shared" si="57"/>
        <v>7</v>
      </c>
      <c r="B153" s="5">
        <f t="shared" si="52"/>
        <v>3.2747434898962783E-17</v>
      </c>
      <c r="C153" s="5">
        <f t="shared" si="53"/>
        <v>1.2202950264393665E-05</v>
      </c>
      <c r="D153" s="5">
        <f t="shared" si="54"/>
        <v>0.028752033649340817</v>
      </c>
      <c r="E153" s="5">
        <f t="shared" si="55"/>
        <v>0.0006808688903185424</v>
      </c>
      <c r="F153" s="5">
        <f t="shared" si="56"/>
        <v>3.248902888389974E-05</v>
      </c>
    </row>
    <row r="154" spans="1:6" ht="12.75">
      <c r="A154">
        <f t="shared" si="57"/>
        <v>7.5</v>
      </c>
      <c r="B154" s="5">
        <f t="shared" si="52"/>
        <v>2.7561220443533065E-18</v>
      </c>
      <c r="C154" s="5">
        <f t="shared" si="53"/>
        <v>8.179882182998983E-06</v>
      </c>
      <c r="D154" s="5">
        <f t="shared" si="54"/>
        <v>0.026871531962386043</v>
      </c>
      <c r="E154" s="5">
        <f t="shared" si="55"/>
        <v>0.0005939147706938379</v>
      </c>
      <c r="F154" s="5">
        <f t="shared" si="56"/>
        <v>1.9412214076699198E-05</v>
      </c>
    </row>
    <row r="155" spans="1:6" ht="12.75">
      <c r="A155">
        <f t="shared" si="57"/>
        <v>8</v>
      </c>
      <c r="B155" s="5">
        <f t="shared" si="52"/>
        <v>2.3196347276686535E-19</v>
      </c>
      <c r="C155" s="5">
        <f t="shared" si="53"/>
        <v>5.483139001473982E-06</v>
      </c>
      <c r="D155" s="5">
        <f t="shared" si="54"/>
        <v>0.02511548239496267</v>
      </c>
      <c r="E155" s="5">
        <f t="shared" si="55"/>
        <v>0.0005204086424650878</v>
      </c>
      <c r="F155" s="5">
        <f t="shared" si="56"/>
        <v>1.1598809453684283E-05</v>
      </c>
    </row>
    <row r="156" spans="1:6" ht="12.75">
      <c r="A156">
        <f t="shared" si="57"/>
        <v>8.5</v>
      </c>
      <c r="B156" s="5">
        <f t="shared" si="52"/>
        <v>1.9522739498529538E-20</v>
      </c>
      <c r="C156" s="5">
        <f t="shared" si="53"/>
        <v>3.675457987887848E-06</v>
      </c>
      <c r="D156" s="5">
        <f t="shared" si="54"/>
        <v>0.02348134032078273</v>
      </c>
      <c r="E156" s="5">
        <f t="shared" si="55"/>
        <v>0.00045792770596262306</v>
      </c>
      <c r="F156" s="5">
        <f t="shared" si="56"/>
        <v>6.930295545439996E-06</v>
      </c>
    </row>
    <row r="157" spans="1:6" ht="12.75">
      <c r="A157">
        <f t="shared" si="57"/>
        <v>9</v>
      </c>
      <c r="B157" s="5">
        <f t="shared" si="52"/>
        <v>1.6430921342107476E-21</v>
      </c>
      <c r="C157" s="5">
        <f t="shared" si="53"/>
        <v>2.4637331676430415E-06</v>
      </c>
      <c r="D157" s="5">
        <f t="shared" si="54"/>
        <v>0.021964074934889163</v>
      </c>
      <c r="E157" s="5">
        <f t="shared" si="55"/>
        <v>0.00040454177016270923</v>
      </c>
      <c r="F157" s="5">
        <f t="shared" si="56"/>
        <v>4.140855709280521E-06</v>
      </c>
    </row>
    <row r="158" spans="1:6" ht="12.75">
      <c r="A158">
        <f t="shared" si="57"/>
        <v>9.5</v>
      </c>
      <c r="B158" s="5">
        <f t="shared" si="52"/>
        <v>1.3828754728344323E-22</v>
      </c>
      <c r="C158" s="5">
        <f t="shared" si="53"/>
        <v>1.6514897303540142E-06</v>
      </c>
      <c r="D158" s="5">
        <f t="shared" si="54"/>
        <v>0.020557296171774545</v>
      </c>
      <c r="E158" s="5">
        <f t="shared" si="55"/>
        <v>0.0003587032823739667</v>
      </c>
      <c r="F158" s="5">
        <f t="shared" si="56"/>
        <v>2.4741637485234335E-06</v>
      </c>
    </row>
    <row r="159" spans="1:6" ht="12.75">
      <c r="A159">
        <f t="shared" si="57"/>
        <v>10</v>
      </c>
      <c r="B159" s="5">
        <f t="shared" si="52"/>
        <v>1.1638693494723764E-23</v>
      </c>
      <c r="C159" s="5">
        <f t="shared" si="53"/>
        <v>1.107026672078289E-06</v>
      </c>
      <c r="D159" s="5">
        <f t="shared" si="54"/>
        <v>0.019253975197262577</v>
      </c>
      <c r="E159" s="5">
        <f t="shared" si="55"/>
        <v>0.00031916361189139814</v>
      </c>
      <c r="F159" s="5">
        <f t="shared" si="56"/>
        <v>1.4783143109256392E-06</v>
      </c>
    </row>
    <row r="160" spans="1:6" ht="12.75">
      <c r="A160">
        <f t="shared" si="57"/>
        <v>10.5</v>
      </c>
      <c r="B160" s="5">
        <f aca="true" t="shared" si="58" ref="B160:B189">+E47</f>
        <v>9.795472472042562E-25</v>
      </c>
      <c r="C160" s="5">
        <f aca="true" t="shared" si="59" ref="C160:C189">+L47</f>
        <v>7.42062169790199E-07</v>
      </c>
      <c r="D160" s="5">
        <f aca="true" t="shared" si="60" ref="D160:D189">+R47</f>
        <v>0.018046900680375465</v>
      </c>
      <c r="E160" s="5">
        <f aca="true" t="shared" si="61" ref="E160:E189">+Y47</f>
        <v>0.0002849090813260995</v>
      </c>
      <c r="F160" s="5">
        <f aca="true" t="shared" si="62" ref="F160:F189">+AH47</f>
        <v>8.832936798107191E-07</v>
      </c>
    </row>
    <row r="161" spans="1:6" ht="12.75">
      <c r="A161">
        <f t="shared" si="57"/>
        <v>11</v>
      </c>
      <c r="B161" s="5">
        <f t="shared" si="58"/>
        <v>8.24416254230269E-26</v>
      </c>
      <c r="C161" s="5">
        <f t="shared" si="59"/>
        <v>4.974191478150725E-07</v>
      </c>
      <c r="D161" s="5">
        <f t="shared" si="60"/>
        <v>0.01692896243294439</v>
      </c>
      <c r="E161" s="5">
        <f t="shared" si="61"/>
        <v>0.00025511184244556364</v>
      </c>
      <c r="F161" s="5">
        <f t="shared" si="62"/>
        <v>5.277684989094359E-07</v>
      </c>
    </row>
    <row r="162" spans="1:6" ht="12.75">
      <c r="A162">
        <f t="shared" si="57"/>
        <v>11.5</v>
      </c>
      <c r="B162" s="5">
        <f t="shared" si="58"/>
        <v>6.938533717275035E-27</v>
      </c>
      <c r="C162" s="5">
        <f t="shared" si="59"/>
        <v>3.334300260624077E-07</v>
      </c>
      <c r="D162" s="5">
        <f t="shared" si="60"/>
        <v>0.01589332198717779</v>
      </c>
      <c r="E162" s="5">
        <f t="shared" si="61"/>
        <v>0.00022909193729609564</v>
      </c>
      <c r="F162" s="5">
        <f t="shared" si="62"/>
        <v>3.153419919191624E-07</v>
      </c>
    </row>
    <row r="163" spans="1:6" ht="12.75">
      <c r="A163">
        <f t="shared" si="57"/>
        <v>12</v>
      </c>
      <c r="B163" s="5">
        <f t="shared" si="58"/>
        <v>5.839677456470373E-28</v>
      </c>
      <c r="C163" s="5">
        <f t="shared" si="59"/>
        <v>2.2350483041981746E-07</v>
      </c>
      <c r="D163" s="5">
        <f t="shared" si="60"/>
        <v>0.014933509179875177</v>
      </c>
      <c r="E163" s="5">
        <f t="shared" si="61"/>
        <v>0.00020628782191862863</v>
      </c>
      <c r="F163" s="5">
        <f t="shared" si="62"/>
        <v>1.884170276797992E-07</v>
      </c>
    </row>
    <row r="164" spans="1:6" ht="12.75">
      <c r="A164">
        <f t="shared" si="57"/>
        <v>12.5</v>
      </c>
      <c r="B164" s="5">
        <f t="shared" si="58"/>
        <v>4.9148471687475375E-29</v>
      </c>
      <c r="C164" s="5">
        <f t="shared" si="59"/>
        <v>1.4981976821620003E-07</v>
      </c>
      <c r="D164" s="5">
        <f t="shared" si="60"/>
        <v>0.014043470538208808</v>
      </c>
      <c r="E164" s="5">
        <f t="shared" si="61"/>
        <v>0.0001862333252035106</v>
      </c>
      <c r="F164" s="5">
        <f t="shared" si="62"/>
        <v>1.1257928607488086E-07</v>
      </c>
    </row>
    <row r="165" spans="1:6" ht="12.75">
      <c r="A165">
        <f t="shared" si="57"/>
        <v>13</v>
      </c>
      <c r="B165" s="5">
        <f t="shared" si="58"/>
        <v>4.13648234379465E-30</v>
      </c>
      <c r="C165" s="5">
        <f t="shared" si="59"/>
        <v>1.0042719392773196E-07</v>
      </c>
      <c r="D165" s="5">
        <f t="shared" si="60"/>
        <v>0.0132175865825321</v>
      </c>
      <c r="E165" s="5">
        <f t="shared" si="61"/>
        <v>0.00016853952858876092</v>
      </c>
      <c r="F165" s="5">
        <f t="shared" si="62"/>
        <v>6.726619037143794E-08</v>
      </c>
    </row>
    <row r="166" spans="1:6" ht="12.75">
      <c r="A166">
        <f t="shared" si="57"/>
        <v>13.5</v>
      </c>
      <c r="B166" s="5">
        <f t="shared" si="58"/>
        <v>3.481387232003274E-31</v>
      </c>
      <c r="C166" s="5">
        <f t="shared" si="59"/>
        <v>6.731836125686734E-08</v>
      </c>
      <c r="D166" s="5">
        <f t="shared" si="60"/>
        <v>0.012450669436920962</v>
      </c>
      <c r="E166" s="5">
        <f t="shared" si="61"/>
        <v>0.0001528804306928172</v>
      </c>
      <c r="F166" s="5">
        <f t="shared" si="62"/>
        <v>4.019158874463778E-08</v>
      </c>
    </row>
    <row r="167" spans="1:6" ht="12.75">
      <c r="A167">
        <f t="shared" si="57"/>
        <v>14</v>
      </c>
      <c r="B167" s="5">
        <f t="shared" si="58"/>
        <v>2.9300395968901794E-32</v>
      </c>
      <c r="C167" s="5">
        <f t="shared" si="59"/>
        <v>4.5124847016747095E-08</v>
      </c>
      <c r="D167" s="5">
        <f t="shared" si="60"/>
        <v>0.011737948334074065</v>
      </c>
      <c r="E167" s="5">
        <f t="shared" si="61"/>
        <v>0.00013898154047653984</v>
      </c>
      <c r="F167" s="5">
        <f t="shared" si="62"/>
        <v>2.401449817357272E-08</v>
      </c>
    </row>
    <row r="168" spans="1:6" ht="12.75">
      <c r="A168">
        <f t="shared" si="57"/>
        <v>14.5</v>
      </c>
      <c r="B168" s="5">
        <f t="shared" si="58"/>
        <v>2.466008940465997E-33</v>
      </c>
      <c r="C168" s="5">
        <f t="shared" si="59"/>
        <v>3.0248089529617084E-08</v>
      </c>
      <c r="D168" s="5">
        <f t="shared" si="60"/>
        <v>0.01107504805778916</v>
      </c>
      <c r="E168" s="5">
        <f t="shared" si="61"/>
        <v>0.00012661074970252178</v>
      </c>
      <c r="F168" s="5">
        <f t="shared" si="62"/>
        <v>1.4348676938168272E-08</v>
      </c>
    </row>
    <row r="169" spans="1:6" ht="12.75">
      <c r="A169">
        <f t="shared" si="57"/>
        <v>15</v>
      </c>
      <c r="B169" s="5">
        <f t="shared" si="58"/>
        <v>2.075466864308811E-34</v>
      </c>
      <c r="C169" s="5">
        <f t="shared" si="59"/>
        <v>2.027590076598309E-08</v>
      </c>
      <c r="D169" s="5">
        <f t="shared" si="60"/>
        <v>0.010457963657522695</v>
      </c>
      <c r="E169" s="5">
        <f t="shared" si="61"/>
        <v>0.00011557098970531795</v>
      </c>
      <c r="F169" s="5">
        <f t="shared" si="62"/>
        <v>8.573343002540545E-09</v>
      </c>
    </row>
    <row r="170" spans="1:6" ht="12.75">
      <c r="A170">
        <f t="shared" si="57"/>
        <v>15.5</v>
      </c>
      <c r="B170" s="5">
        <f t="shared" si="58"/>
        <v>1.746774974801915E-35</v>
      </c>
      <c r="C170" s="5">
        <f t="shared" si="59"/>
        <v>1.3591342734867837E-08</v>
      </c>
      <c r="D170" s="5">
        <f t="shared" si="60"/>
        <v>0.009883033617772374</v>
      </c>
      <c r="E170" s="5">
        <f t="shared" si="61"/>
        <v>0.00010569429290702644</v>
      </c>
      <c r="F170" s="5">
        <f t="shared" si="62"/>
        <v>5.122577541884078E-09</v>
      </c>
    </row>
    <row r="171" spans="1:6" ht="12.75">
      <c r="A171">
        <f t="shared" si="57"/>
        <v>16</v>
      </c>
      <c r="B171" s="5">
        <f t="shared" si="58"/>
        <v>1.4701380518596797E-36</v>
      </c>
      <c r="C171" s="5">
        <f t="shared" si="59"/>
        <v>9.110549487722755E-09</v>
      </c>
      <c r="D171" s="5">
        <f t="shared" si="60"/>
        <v>0.009346912887371722</v>
      </c>
      <c r="E171" s="5">
        <f t="shared" si="61"/>
        <v>9.683696634734262E-05</v>
      </c>
      <c r="F171" s="5">
        <f t="shared" si="62"/>
        <v>3.060743127253764E-09</v>
      </c>
    </row>
    <row r="172" spans="1:6" ht="12.75">
      <c r="A172">
        <f t="shared" si="57"/>
        <v>16.5</v>
      </c>
      <c r="B172" s="5">
        <f t="shared" si="58"/>
        <v>1.2373121453556818E-37</v>
      </c>
      <c r="C172" s="5">
        <f t="shared" si="59"/>
        <v>6.106983952020286E-09</v>
      </c>
      <c r="D172" s="5">
        <f t="shared" si="60"/>
        <v>0.008846546648878855</v>
      </c>
      <c r="E172" s="5">
        <f t="shared" si="61"/>
        <v>8.887565018886137E-05</v>
      </c>
      <c r="F172" s="5">
        <f t="shared" si="62"/>
        <v>1.8287958385078065E-09</v>
      </c>
    </row>
    <row r="173" spans="1:6" ht="12.75">
      <c r="A173">
        <f t="shared" si="57"/>
        <v>17</v>
      </c>
      <c r="B173" s="5">
        <f t="shared" si="58"/>
        <v>1.0413589003482113E-38</v>
      </c>
      <c r="C173" s="5">
        <f t="shared" si="59"/>
        <v>4.093633763857147E-09</v>
      </c>
      <c r="D173" s="5">
        <f t="shared" si="60"/>
        <v>0.008379145354872686</v>
      </c>
      <c r="E173" s="5">
        <f t="shared" si="61"/>
        <v>8.170408413373554E-05</v>
      </c>
      <c r="F173" s="5">
        <f t="shared" si="62"/>
        <v>1.092706600943774E-09</v>
      </c>
    </row>
    <row r="174" spans="1:6" ht="12.75">
      <c r="A174">
        <f t="shared" si="57"/>
        <v>17.5</v>
      </c>
      <c r="B174" s="5">
        <f t="shared" si="58"/>
        <v>8.764387898437045E-40</v>
      </c>
      <c r="C174" s="5">
        <f t="shared" si="59"/>
        <v>2.744044773041774E-09</v>
      </c>
      <c r="D174" s="5">
        <f t="shared" si="60"/>
        <v>0.007942161321429234</v>
      </c>
      <c r="E174" s="5">
        <f t="shared" si="61"/>
        <v>7.523044291896684E-05</v>
      </c>
      <c r="F174" s="5">
        <f t="shared" si="62"/>
        <v>6.528928438071777E-10</v>
      </c>
    </row>
    <row r="175" spans="1:6" ht="12.75">
      <c r="A175">
        <f t="shared" si="57"/>
        <v>18</v>
      </c>
      <c r="B175" s="5">
        <f t="shared" si="58"/>
        <v>7.376370933074398E-41</v>
      </c>
      <c r="C175" s="5">
        <f t="shared" si="59"/>
        <v>1.8393882185892165E-09</v>
      </c>
      <c r="D175" s="5">
        <f t="shared" si="60"/>
        <v>0.007533267012253117</v>
      </c>
      <c r="E175" s="5">
        <f t="shared" si="61"/>
        <v>6.937513146534435E-05</v>
      </c>
      <c r="F175" s="5">
        <f t="shared" si="62"/>
        <v>3.9010386239678054E-10</v>
      </c>
    </row>
    <row r="176" spans="1:6" ht="12.75">
      <c r="A176">
        <f t="shared" si="57"/>
        <v>18.5</v>
      </c>
      <c r="B176" s="5">
        <f t="shared" si="58"/>
        <v>6.208174349746514E-42</v>
      </c>
      <c r="C176" s="5">
        <f t="shared" si="59"/>
        <v>1.2329787953621359E-09</v>
      </c>
      <c r="D176" s="5">
        <f t="shared" si="60"/>
        <v>0.007150335044612015</v>
      </c>
      <c r="E176" s="5">
        <f t="shared" si="61"/>
        <v>6.406895299762314E-05</v>
      </c>
      <c r="F176" s="5">
        <f t="shared" si="62"/>
        <v>2.3308728974494774E-10</v>
      </c>
    </row>
    <row r="177" spans="1:6" ht="12.75">
      <c r="A177">
        <f t="shared" si="57"/>
        <v>19</v>
      </c>
      <c r="B177" s="5">
        <f t="shared" si="58"/>
        <v>5.224985173134029E-43</v>
      </c>
      <c r="C177" s="5">
        <f t="shared" si="59"/>
        <v>8.264904028681137E-10</v>
      </c>
      <c r="D177" s="5">
        <f t="shared" si="60"/>
        <v>0.006791419883066055</v>
      </c>
      <c r="E177" s="5">
        <f t="shared" si="61"/>
        <v>5.925158113401171E-05</v>
      </c>
      <c r="F177" s="5">
        <f t="shared" si="62"/>
        <v>1.392697942205596E-10</v>
      </c>
    </row>
    <row r="178" spans="1:6" ht="12.75">
      <c r="A178">
        <f t="shared" si="57"/>
        <v>19.5</v>
      </c>
      <c r="B178" s="5">
        <f t="shared" si="58"/>
        <v>4.3975037622106673E-44</v>
      </c>
      <c r="C178" s="5">
        <f t="shared" si="59"/>
        <v>5.540130848985679E-10</v>
      </c>
      <c r="D178" s="5">
        <f t="shared" si="60"/>
        <v>0.0064547411471166565</v>
      </c>
      <c r="E178" s="5">
        <f t="shared" si="61"/>
        <v>5.487028075837598E-05</v>
      </c>
      <c r="F178" s="5">
        <f t="shared" si="62"/>
        <v>8.32137848591439E-11</v>
      </c>
    </row>
    <row r="179" spans="1:6" ht="12.75">
      <c r="A179">
        <f t="shared" si="57"/>
        <v>20</v>
      </c>
      <c r="B179" s="5">
        <f t="shared" si="58"/>
        <v>3.701070662954242E-45</v>
      </c>
      <c r="C179" s="5">
        <f t="shared" si="59"/>
        <v>3.7136607657355506E-10</v>
      </c>
      <c r="D179" s="5">
        <f t="shared" si="60"/>
        <v>0.006138668436137424</v>
      </c>
      <c r="E179" s="5">
        <f t="shared" si="61"/>
        <v>5.087883333722937E-05</v>
      </c>
      <c r="F179" s="5">
        <f t="shared" si="62"/>
        <v>4.9720285933772535E-11</v>
      </c>
    </row>
    <row r="180" spans="1:6" ht="12.75">
      <c r="A180">
        <f t="shared" si="57"/>
        <v>20.5</v>
      </c>
      <c r="B180" s="5">
        <f t="shared" si="58"/>
        <v>3.114931741478324E-46</v>
      </c>
      <c r="C180" s="5">
        <f t="shared" si="59"/>
        <v>2.4893412554485964E-10</v>
      </c>
      <c r="D180" s="5">
        <f t="shared" si="60"/>
        <v>0.005841707563649912</v>
      </c>
      <c r="E180" s="5">
        <f t="shared" si="61"/>
        <v>4.723663090351071E-05</v>
      </c>
      <c r="F180" s="5">
        <f t="shared" si="62"/>
        <v>2.970790041001786E-11</v>
      </c>
    </row>
    <row r="181" spans="1:6" ht="12.75">
      <c r="A181">
        <f t="shared" si="57"/>
        <v>21</v>
      </c>
      <c r="B181" s="5">
        <f t="shared" si="58"/>
        <v>2.621619698102285E-47</v>
      </c>
      <c r="C181" s="5">
        <f t="shared" si="59"/>
        <v>1.6686553449507218E-10</v>
      </c>
      <c r="D181" s="5">
        <f t="shared" si="60"/>
        <v>0.00556248808927769</v>
      </c>
      <c r="E181" s="5">
        <f t="shared" si="61"/>
        <v>4.390790971457006E-05</v>
      </c>
      <c r="F181" s="5">
        <f t="shared" si="62"/>
        <v>1.7750488159845106E-11</v>
      </c>
    </row>
    <row r="182" spans="1:6" ht="12.75">
      <c r="A182">
        <f t="shared" si="57"/>
        <v>21.5</v>
      </c>
      <c r="B182" s="5">
        <f t="shared" si="58"/>
        <v>2.2064335310975682E-48</v>
      </c>
      <c r="C182" s="5">
        <f t="shared" si="59"/>
        <v>1.118533127644985E-10</v>
      </c>
      <c r="D182" s="5">
        <f t="shared" si="60"/>
        <v>0.005299752037872304</v>
      </c>
      <c r="E182" s="5">
        <f t="shared" si="61"/>
        <v>4.0861099994696626E-05</v>
      </c>
      <c r="F182" s="5">
        <f t="shared" si="62"/>
        <v>1.060592723027143E-11</v>
      </c>
    </row>
    <row r="183" spans="1:6" ht="12.75">
      <c r="A183">
        <f t="shared" si="57"/>
        <v>22</v>
      </c>
      <c r="B183" s="5">
        <f t="shared" si="58"/>
        <v>1.85700043781166E-49</v>
      </c>
      <c r="C183" s="5">
        <f t="shared" si="59"/>
        <v>7.497751776153723E-11</v>
      </c>
      <c r="D183" s="5">
        <f t="shared" si="60"/>
        <v>0.005052343699514804</v>
      </c>
      <c r="E183" s="5">
        <f t="shared" si="61"/>
        <v>3.806827249327414E-05</v>
      </c>
      <c r="F183" s="5">
        <f t="shared" si="62"/>
        <v>6.337047826564932E-12</v>
      </c>
    </row>
    <row r="184" spans="1:6" ht="12.75">
      <c r="A184">
        <f t="shared" si="57"/>
        <v>22.5</v>
      </c>
      <c r="B184" s="5">
        <f t="shared" si="58"/>
        <v>1.562907097553647E-50</v>
      </c>
      <c r="C184" s="5">
        <f t="shared" si="59"/>
        <v>5.0258933157551677E-11</v>
      </c>
      <c r="D184" s="5">
        <f t="shared" si="60"/>
        <v>0.004819200410100377</v>
      </c>
      <c r="E184" s="5">
        <f t="shared" si="61"/>
        <v>3.55046660594668E-05</v>
      </c>
      <c r="F184" s="5">
        <f t="shared" si="62"/>
        <v>3.786389844496754E-12</v>
      </c>
    </row>
    <row r="185" spans="1:6" ht="12.75">
      <c r="A185">
        <f t="shared" si="57"/>
        <v>23</v>
      </c>
      <c r="B185" s="5">
        <f t="shared" si="58"/>
        <v>1.3153893482448769E-51</v>
      </c>
      <c r="C185" s="5">
        <f t="shared" si="59"/>
        <v>3.3689570387872084E-11</v>
      </c>
      <c r="D185" s="5">
        <f t="shared" si="60"/>
        <v>0.00459934421916171</v>
      </c>
      <c r="E185" s="5">
        <f t="shared" si="61"/>
        <v>3.314828323208398E-05</v>
      </c>
      <c r="F185" s="5">
        <f t="shared" si="62"/>
        <v>2.2623701835432654E-12</v>
      </c>
    </row>
    <row r="186" spans="1:6" ht="12.75">
      <c r="A186">
        <f t="shared" si="57"/>
        <v>23.5</v>
      </c>
      <c r="B186" s="5">
        <f t="shared" si="58"/>
        <v>1.1070710090090402E-52</v>
      </c>
      <c r="C186" s="5">
        <f t="shared" si="59"/>
        <v>2.258279437331936E-11</v>
      </c>
      <c r="D186" s="5">
        <f t="shared" si="60"/>
        <v>0.004391874358912226</v>
      </c>
      <c r="E186" s="5">
        <f t="shared" si="61"/>
        <v>3.097954310794125E-05</v>
      </c>
      <c r="F186" s="5">
        <f t="shared" si="62"/>
        <v>1.3517675299136713E-12</v>
      </c>
    </row>
    <row r="187" spans="1:6" ht="12.75">
      <c r="A187">
        <f t="shared" si="57"/>
        <v>24</v>
      </c>
      <c r="B187" s="5">
        <f t="shared" si="58"/>
        <v>9.317440654537783E-54</v>
      </c>
      <c r="C187" s="5">
        <f t="shared" si="59"/>
        <v>1.5137699763936776E-11</v>
      </c>
      <c r="D187" s="5">
        <f t="shared" si="60"/>
        <v>0.0041959604358220316</v>
      </c>
      <c r="E187" s="5">
        <f t="shared" si="61"/>
        <v>2.8980982592120435E-05</v>
      </c>
      <c r="F187" s="5">
        <f t="shared" si="62"/>
        <v>8.076819029090471E-13</v>
      </c>
    </row>
    <row r="188" spans="1:6" ht="12.75">
      <c r="A188">
        <f t="shared" si="57"/>
        <v>24.5</v>
      </c>
      <c r="B188" s="5">
        <f t="shared" si="58"/>
        <v>7.841836670309354E-55</v>
      </c>
      <c r="C188" s="5">
        <f t="shared" si="59"/>
        <v>1.01471036026358E-11</v>
      </c>
      <c r="D188" s="5">
        <f t="shared" si="60"/>
        <v>0.004010836273142275</v>
      </c>
      <c r="E188" s="5">
        <f t="shared" si="61"/>
        <v>2.713699863409584E-05</v>
      </c>
      <c r="F188" s="5">
        <f t="shared" si="62"/>
        <v>4.825904172505449E-13</v>
      </c>
    </row>
    <row r="189" spans="1:6" ht="12.75">
      <c r="A189">
        <f t="shared" si="57"/>
        <v>25</v>
      </c>
      <c r="B189" s="5">
        <f t="shared" si="58"/>
        <v>6.59992423282669E-56</v>
      </c>
      <c r="C189" s="5">
        <f t="shared" si="59"/>
        <v>6.801806954047241E-12</v>
      </c>
      <c r="D189" s="5">
        <f t="shared" si="60"/>
        <v>0.0038357943395256736</v>
      </c>
      <c r="E189" s="5">
        <f t="shared" si="61"/>
        <v>2.5433625281695618E-05</v>
      </c>
      <c r="F189" s="5">
        <f t="shared" si="62"/>
        <v>2.883480612642638E-13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Houston-Galveston Area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levine</dc:creator>
  <cp:keywords/>
  <dc:description/>
  <cp:lastModifiedBy>Ned</cp:lastModifiedBy>
  <dcterms:created xsi:type="dcterms:W3CDTF">2003-08-22T15:05:55Z</dcterms:created>
  <dcterms:modified xsi:type="dcterms:W3CDTF">2012-06-04T14:54:04Z</dcterms:modified>
  <cp:category/>
  <cp:version/>
  <cp:contentType/>
  <cp:contentStatus/>
</cp:coreProperties>
</file>